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10" yWindow="120" windowWidth="12225" windowHeight="9975" activeTab="0"/>
  </bookViews>
  <sheets>
    <sheet name="1 лист" sheetId="1" r:id="rId1"/>
  </sheets>
  <definedNames>
    <definedName name="_xlnm._FilterDatabase" localSheetId="0" hidden="1">'1 лист'!$A$6:$J$63</definedName>
    <definedName name="_xlnm.Print_Titles" localSheetId="0">'1 лист'!$6:$7</definedName>
    <definedName name="_xlnm.Print_Area" localSheetId="0">'1 лист'!$A$1:$J$70</definedName>
  </definedNames>
  <calcPr fullCalcOnLoad="1"/>
</workbook>
</file>

<file path=xl/sharedStrings.xml><?xml version="1.0" encoding="utf-8"?>
<sst xmlns="http://schemas.openxmlformats.org/spreadsheetml/2006/main" count="68" uniqueCount="61">
  <si>
    <t>Наименование</t>
  </si>
  <si>
    <t>тыс. рублей</t>
  </si>
  <si>
    <t>ВСЕГО по программам:</t>
  </si>
  <si>
    <t>Сведения о расходах бюджета по муниципальным программам на 2017 год в сравнении с ожидаемым исполнением за 2016 год (оценка текущего финансового года) и отчетом за 2015 год (отчетный финансовый год)</t>
  </si>
  <si>
    <t>2015 (исполнение)</t>
  </si>
  <si>
    <t>2016 (ожидаемая оценка)</t>
  </si>
  <si>
    <t>2017
(Проект Решения)</t>
  </si>
  <si>
    <t>Темп роста 2017 к 2015</t>
  </si>
  <si>
    <t>Темп роста 2017 к 2016</t>
  </si>
  <si>
    <t>2018       (Проект Решения)</t>
  </si>
  <si>
    <t>2019
(Проект Решения)</t>
  </si>
  <si>
    <t>Темп роста 2018 к 2017</t>
  </si>
  <si>
    <t>Темп роста 2019 к 2018</t>
  </si>
  <si>
    <t xml:space="preserve">    Муниципальная программа 1 "Развитие муниципального управления" </t>
  </si>
  <si>
    <t xml:space="preserve">      Подпрограмма 1  "Обеспечение деятельности и функий администрации сельского поселения Пушной Кольского района Мурманской области и государственных полномочий"</t>
  </si>
  <si>
    <t>Обеспечение деятельности  и функций администрации с.п. Пушной</t>
  </si>
  <si>
    <t xml:space="preserve">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</si>
  <si>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Организация осуществления первичного воинского учета на территории сельского поселения Пушной</t>
  </si>
  <si>
    <t xml:space="preserve"> Формирование электронного Правительства</t>
  </si>
  <si>
    <t>Расходы на компенсационные выплаты и выплаты, осуществляемые при предоставлении социальных гарантий муниципальным служащим за счет средств бюджета Кольского района</t>
  </si>
  <si>
    <t xml:space="preserve">      Подпрограмма 2 "Развитие муниципальной службы в муниципальном образовании сельское поселение Пушной Кольского района Мурманской области"</t>
  </si>
  <si>
    <t>Организация проведения специальной оценки условий труда</t>
  </si>
  <si>
    <t xml:space="preserve">    Муниципальная программа 2 "Развитие культуры"</t>
  </si>
  <si>
    <t xml:space="preserve">      Подпрограмма 1 "Сохранение и развитие культурно-досуговой деятельности в МБУК "Пушновский сельский Дом культуры"</t>
  </si>
  <si>
    <t xml:space="preserve">     Подпрограмма 2 "Сохранение и развитие культурно-досуговой деятельности в МБУК "Лопарский сельский Дом культуры"</t>
  </si>
  <si>
    <t xml:space="preserve">    Подпрограмма 3 "Сохранение и развитие библиотечной и культурно-досуговой деятельности"</t>
  </si>
  <si>
    <t xml:space="preserve">    Муниципальная программа 3 "Повышение эффективности бюджетных расходов сельского поселения Пушной Кольского района Мурманской области" </t>
  </si>
  <si>
    <t>Мероприятия в рамках муниципальной программы</t>
  </si>
  <si>
    <t xml:space="preserve">     Подпрограмма 1 "Управление и распоряжение муниципальным имуществом"</t>
  </si>
  <si>
    <t>Оплата услуг за отопление, содержание и ремонт муниципальных жилых и нежилых помещений.</t>
  </si>
  <si>
    <t xml:space="preserve">Ремонт муниципальных квартир </t>
  </si>
  <si>
    <t>Подпрограмма 2 "Управление и распоряжение земельными ресурсами"</t>
  </si>
  <si>
    <t>Межевание земельных участков и подготовка землеустроительных дел</t>
  </si>
  <si>
    <t>Расходы по управлению и распоряжением  земельными участками</t>
  </si>
  <si>
    <t>Разработка и утверждение местных нормативов градостроительного проектирования</t>
  </si>
  <si>
    <t>Содержание сетей уличного
освещения на территории муниципального
образования</t>
  </si>
  <si>
    <t>Иммобилизация безнадзорных животных</t>
  </si>
  <si>
    <t xml:space="preserve">Благоустройство территории муниципального образования </t>
  </si>
  <si>
    <t>Обеспечение выполнения полномочий по организации и осуществлению мероприятий в области ЕДДС</t>
  </si>
  <si>
    <t xml:space="preserve">Организация ГО ЧС на территории муниципального образования </t>
  </si>
  <si>
    <t>Капитальный ремонт в многоквартирных домах на территории сельского поселения Пушной Кольского района Мурманской области</t>
  </si>
  <si>
    <t xml:space="preserve"> Подготовка объектов водоснабжения</t>
  </si>
  <si>
    <t>Подготовка объектов теплоснабжения</t>
  </si>
  <si>
    <t xml:space="preserve"> Прочие мероприятия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</si>
  <si>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обеспеченноcти поселений</t>
  </si>
  <si>
    <t xml:space="preserve">  Подпрограмма 3 "Профилактика правонарушений в сельском поселении Пушной Кольского района Мурманской области"</t>
  </si>
  <si>
    <t xml:space="preserve"> Организация и проведение мероприятий к 9 Мая</t>
  </si>
  <si>
    <t>Организация временного трудоустройства несовершеннолетних в период летних каникул</t>
  </si>
  <si>
    <t>Организация и проведение Международного дня пожилых людей</t>
  </si>
  <si>
    <t>Софинансирование за счет средств местного бюджета</t>
  </si>
  <si>
    <t xml:space="preserve">  Муниципальная программа 4 "Эффективное использование и распоряжение муниципальным имуществом муниципального образования сельское поселение Пушной Кольского района Мурманской области"</t>
  </si>
  <si>
    <t xml:space="preserve">    Муниципальная программа 5 "Управление муниципальным имуществом и земельными ресурсами"</t>
  </si>
  <si>
    <t xml:space="preserve">    Муниципальная программа 6 "Дороги поселения" </t>
  </si>
  <si>
    <t xml:space="preserve">    Муниципальная программа 7 "Благоустройство территории  сельского поселения Пушной Кольского района Мурманской области" </t>
  </si>
  <si>
    <t xml:space="preserve">    Муниципальная программа 8 "Капитальный ремонт общего  имущества в многоквартирных домах муниципального образования сельское поселение Пушной Кольского района Мурманской области" </t>
  </si>
  <si>
    <t xml:space="preserve">    Муниципальная программа 9 "Повышение безопасности населения сельского поселения Пушной Кольского района Мурманской области" </t>
  </si>
  <si>
    <t xml:space="preserve">    Муниципальная программа 10 "Капитальный ремонт муниципального жилищного фонда на территории муниципального образования сельское поселение Пушной Кольского района Мурманской области" </t>
  </si>
  <si>
    <t xml:space="preserve">    Муниципальная программа 11 "Подготовка объектов и систем жизнеобеспечения на территории муниципального образования сельское поселение Пушной Кольского района Мурманской области к работе в отопительный период"</t>
  </si>
  <si>
    <t xml:space="preserve">    Муниципальная программа 12 "Погашение просроченной кредиторской задолженности муниципального образования сельское поселение Пушной Кольского района Мурманской области"</t>
  </si>
  <si>
    <t xml:space="preserve">    Муниципальная программа 13 "Развитие физической культуры и спорта" </t>
  </si>
  <si>
    <t>Осуществление муниципальных функций, направленных на обеспечение деятельности Главы сельского поселения Пушной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</si>
</sst>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%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2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0" borderId="1">
      <alignment vertical="top" wrapText="1"/>
      <protection/>
    </xf>
    <xf numFmtId="0" fontId="40" fillId="0" borderId="1">
      <alignment vertical="top" wrapTex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28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38" fillId="32" borderId="9" applyNumberFormat="0" applyFont="0" applyAlignment="0" applyProtection="0"/>
    <xf numFmtId="9" fontId="38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43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Alignment="1">
      <alignment horizontal="right"/>
    </xf>
    <xf numFmtId="0" fontId="56" fillId="2" borderId="0" xfId="0" applyFont="1" applyFill="1" applyAlignment="1">
      <alignment horizontal="left" wrapText="1"/>
    </xf>
    <xf numFmtId="49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Alignment="1">
      <alignment/>
    </xf>
    <xf numFmtId="0" fontId="5" fillId="2" borderId="0" xfId="0" applyFont="1" applyFill="1" applyAlignment="1">
      <alignment/>
    </xf>
    <xf numFmtId="169" fontId="0" fillId="2" borderId="0" xfId="0" applyNumberFormat="1" applyFont="1" applyFill="1" applyAlignment="1">
      <alignment/>
    </xf>
    <xf numFmtId="0" fontId="56" fillId="2" borderId="0" xfId="0" applyFont="1" applyFill="1" applyAlignment="1">
      <alignment horizontal="left" wrapText="1"/>
    </xf>
    <xf numFmtId="49" fontId="57" fillId="2" borderId="11" xfId="0" applyNumberFormat="1" applyFont="1" applyFill="1" applyBorder="1" applyAlignment="1">
      <alignment wrapText="1"/>
    </xf>
    <xf numFmtId="169" fontId="57" fillId="34" borderId="11" xfId="0" applyNumberFormat="1" applyFont="1" applyFill="1" applyBorder="1" applyAlignment="1">
      <alignment shrinkToFit="1"/>
    </xf>
    <xf numFmtId="170" fontId="57" fillId="34" borderId="12" xfId="0" applyNumberFormat="1" applyFont="1" applyFill="1" applyBorder="1" applyAlignment="1">
      <alignment shrinkToFit="1"/>
    </xf>
    <xf numFmtId="49" fontId="58" fillId="2" borderId="11" xfId="0" applyNumberFormat="1" applyFont="1" applyFill="1" applyBorder="1" applyAlignment="1">
      <alignment wrapText="1"/>
    </xf>
    <xf numFmtId="169" fontId="59" fillId="34" borderId="11" xfId="0" applyNumberFormat="1" applyFont="1" applyFill="1" applyBorder="1" applyAlignment="1">
      <alignment shrinkToFit="1"/>
    </xf>
    <xf numFmtId="49" fontId="60" fillId="2" borderId="11" xfId="0" applyNumberFormat="1" applyFont="1" applyFill="1" applyBorder="1" applyAlignment="1">
      <alignment wrapText="1"/>
    </xf>
    <xf numFmtId="169" fontId="61" fillId="34" borderId="11" xfId="0" applyNumberFormat="1" applyFont="1" applyFill="1" applyBorder="1" applyAlignment="1">
      <alignment shrinkToFit="1"/>
    </xf>
    <xf numFmtId="49" fontId="58" fillId="34" borderId="11" xfId="0" applyNumberFormat="1" applyFont="1" applyFill="1" applyBorder="1" applyAlignment="1">
      <alignment wrapText="1"/>
    </xf>
    <xf numFmtId="49" fontId="60" fillId="34" borderId="11" xfId="0" applyNumberFormat="1" applyFont="1" applyFill="1" applyBorder="1" applyAlignment="1">
      <alignment wrapText="1"/>
    </xf>
    <xf numFmtId="0" fontId="62" fillId="2" borderId="13" xfId="0" applyFont="1" applyFill="1" applyBorder="1" applyAlignment="1">
      <alignment/>
    </xf>
    <xf numFmtId="0" fontId="56" fillId="2" borderId="0" xfId="0" applyFont="1" applyFill="1" applyAlignment="1">
      <alignment horizontal="left" wrapText="1"/>
    </xf>
    <xf numFmtId="2" fontId="7" fillId="34" borderId="11" xfId="0" applyNumberFormat="1" applyFont="1" applyFill="1" applyBorder="1" applyAlignment="1">
      <alignment horizontal="left" wrapText="1"/>
    </xf>
    <xf numFmtId="0" fontId="56" fillId="2" borderId="0" xfId="0" applyFont="1" applyFill="1" applyAlignment="1">
      <alignment horizontal="left" wrapText="1"/>
    </xf>
    <xf numFmtId="0" fontId="63" fillId="0" borderId="0" xfId="0" applyFont="1" applyFill="1" applyAlignment="1">
      <alignment horizontal="center" vertical="center" wrapText="1"/>
    </xf>
    <xf numFmtId="0" fontId="64" fillId="2" borderId="0" xfId="0" applyFont="1" applyFill="1" applyBorder="1" applyAlignment="1">
      <alignment horizontal="right"/>
    </xf>
    <xf numFmtId="0" fontId="4" fillId="2" borderId="0" xfId="0" applyFont="1" applyAlignment="1">
      <alignment horizontal="right" wrapText="1"/>
    </xf>
    <xf numFmtId="170" fontId="61" fillId="34" borderId="12" xfId="0" applyNumberFormat="1" applyFont="1" applyFill="1" applyBorder="1" applyAlignment="1">
      <alignment shrinkToFit="1"/>
    </xf>
    <xf numFmtId="170" fontId="59" fillId="34" borderId="12" xfId="0" applyNumberFormat="1" applyFont="1" applyFill="1" applyBorder="1" applyAlignment="1">
      <alignment shrinkToFit="1"/>
    </xf>
    <xf numFmtId="169" fontId="8" fillId="34" borderId="11" xfId="0" applyNumberFormat="1" applyFont="1" applyFill="1" applyBorder="1" applyAlignment="1">
      <alignment shrinkToFit="1"/>
    </xf>
    <xf numFmtId="0" fontId="65" fillId="2" borderId="11" xfId="0" applyFont="1" applyBorder="1" applyAlignment="1">
      <alignment horizontal="center" vertical="center" wrapText="1"/>
    </xf>
    <xf numFmtId="0" fontId="61" fillId="2" borderId="11" xfId="0" applyFont="1" applyFill="1" applyBorder="1" applyAlignment="1">
      <alignment horizontal="center" vertical="center" wrapText="1"/>
    </xf>
    <xf numFmtId="0" fontId="4" fillId="2" borderId="0" xfId="0" applyFont="1" applyAlignment="1">
      <alignment horizontal="right" wrapText="1"/>
    </xf>
    <xf numFmtId="0" fontId="56" fillId="2" borderId="0" xfId="0" applyFont="1" applyFill="1" applyAlignment="1">
      <alignment horizontal="left" wrapText="1"/>
    </xf>
    <xf numFmtId="0" fontId="63" fillId="0" borderId="0" xfId="0" applyFont="1" applyFill="1" applyAlignment="1">
      <alignment horizontal="center" vertical="center" wrapText="1"/>
    </xf>
    <xf numFmtId="0" fontId="64" fillId="2" borderId="14" xfId="0" applyFont="1" applyFill="1" applyBorder="1" applyAlignment="1">
      <alignment horizontal="right"/>
    </xf>
    <xf numFmtId="0" fontId="64" fillId="2" borderId="0" xfId="0" applyFont="1" applyFill="1" applyBorder="1" applyAlignment="1">
      <alignment horizontal="right"/>
    </xf>
    <xf numFmtId="49" fontId="61" fillId="2" borderId="11" xfId="0" applyNumberFormat="1" applyFont="1" applyFill="1" applyBorder="1" applyAlignment="1">
      <alignment horizontal="center" vertical="center" wrapText="1"/>
    </xf>
    <xf numFmtId="0" fontId="61" fillId="2" borderId="15" xfId="0" applyFont="1" applyFill="1" applyBorder="1" applyAlignment="1">
      <alignment horizontal="center" vertical="center" wrapText="1"/>
    </xf>
    <xf numFmtId="0" fontId="61" fillId="2" borderId="12" xfId="0" applyFont="1" applyFill="1" applyBorder="1" applyAlignment="1">
      <alignment horizontal="center" vertical="center" wrapText="1"/>
    </xf>
    <xf numFmtId="169" fontId="36" fillId="34" borderId="11" xfId="0" applyNumberFormat="1" applyFont="1" applyFill="1" applyBorder="1" applyAlignment="1">
      <alignment shrinkToFit="1"/>
    </xf>
    <xf numFmtId="169" fontId="37" fillId="34" borderId="11" xfId="0" applyNumberFormat="1" applyFont="1" applyFill="1" applyBorder="1" applyAlignment="1">
      <alignment shrinkToFit="1"/>
    </xf>
    <xf numFmtId="169" fontId="60" fillId="34" borderId="11" xfId="0" applyNumberFormat="1" applyFont="1" applyFill="1" applyBorder="1" applyAlignment="1">
      <alignment shrinkToFit="1"/>
    </xf>
    <xf numFmtId="170" fontId="60" fillId="34" borderId="12" xfId="0" applyNumberFormat="1" applyFont="1" applyFill="1" applyBorder="1" applyAlignment="1">
      <alignment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1" name="Рисунок 1" descr="http://svod.gov-murman.ru/svod-smart/App_Themes/Default/extjs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" name="Рисунок 1" descr="http://svod.gov-murman.ru/svod-smart/App_Themes/Default/extjs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3" name="Рисунок 1" descr="http://svod.gov-murman.ru/svod-smart/App_Themes/Default/extjs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4" name="Рисунок 1" descr="http://svod.gov-murman.ru/svod-smart/App_Themes/Default/extjs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GridLines="0" tabSelected="1" view="pageBreakPreview" zoomScale="110" zoomScaleNormal="85" zoomScaleSheetLayoutView="110" zoomScalePageLayoutView="0" workbookViewId="0" topLeftCell="A1">
      <pane ySplit="7" topLeftCell="A8" activePane="bottomLeft" state="frozen"/>
      <selection pane="topLeft" activeCell="A1" sqref="A1"/>
      <selection pane="bottomLeft" activeCell="E63" sqref="E63"/>
    </sheetView>
  </sheetViews>
  <sheetFormatPr defaultColWidth="9.00390625" defaultRowHeight="12.75" outlineLevelRow="3"/>
  <cols>
    <col min="1" max="1" width="48.25390625" style="4" customWidth="1"/>
    <col min="2" max="2" width="11.875" style="5" customWidth="1"/>
    <col min="3" max="4" width="12.25390625" style="5" customWidth="1"/>
    <col min="5" max="5" width="12.625" style="5" customWidth="1"/>
    <col min="6" max="6" width="12.75390625" style="5" customWidth="1"/>
    <col min="7" max="7" width="8.125" style="5" customWidth="1"/>
    <col min="8" max="8" width="8.375" style="5" customWidth="1"/>
    <col min="9" max="9" width="8.00390625" style="5" customWidth="1"/>
    <col min="10" max="10" width="7.875" style="5" customWidth="1"/>
  </cols>
  <sheetData>
    <row r="1" spans="3:10" ht="14.25" customHeight="1">
      <c r="C1" s="6"/>
      <c r="D1" s="6"/>
      <c r="E1" s="6"/>
      <c r="F1" s="6"/>
      <c r="G1" s="6"/>
      <c r="H1" s="2"/>
      <c r="I1" s="2"/>
      <c r="J1" s="2"/>
    </row>
    <row r="2" spans="3:10" ht="47.25" customHeight="1">
      <c r="C2" s="31"/>
      <c r="D2" s="31"/>
      <c r="E2" s="31"/>
      <c r="F2" s="31"/>
      <c r="G2" s="31"/>
      <c r="H2" s="31"/>
      <c r="I2" s="25"/>
      <c r="J2" s="25"/>
    </row>
    <row r="3" ht="1.5" customHeight="1"/>
    <row r="4" spans="1:10" ht="59.25" customHeight="1">
      <c r="A4" s="33" t="s">
        <v>3</v>
      </c>
      <c r="B4" s="33"/>
      <c r="C4" s="33"/>
      <c r="D4" s="33"/>
      <c r="E4" s="33"/>
      <c r="F4" s="33"/>
      <c r="G4" s="33"/>
      <c r="H4" s="33"/>
      <c r="I4" s="23"/>
      <c r="J4" s="23"/>
    </row>
    <row r="5" spans="1:10" ht="15.75">
      <c r="A5" s="34" t="s">
        <v>1</v>
      </c>
      <c r="B5" s="34"/>
      <c r="C5" s="34"/>
      <c r="D5" s="34"/>
      <c r="E5" s="35"/>
      <c r="F5" s="35"/>
      <c r="G5" s="35"/>
      <c r="H5" s="35"/>
      <c r="I5" s="24"/>
      <c r="J5" s="24"/>
    </row>
    <row r="6" spans="1:10" ht="12.75" customHeight="1">
      <c r="A6" s="36" t="s">
        <v>0</v>
      </c>
      <c r="B6" s="30" t="s">
        <v>4</v>
      </c>
      <c r="C6" s="30" t="s">
        <v>5</v>
      </c>
      <c r="D6" s="30" t="s">
        <v>6</v>
      </c>
      <c r="E6" s="37" t="s">
        <v>9</v>
      </c>
      <c r="F6" s="30" t="s">
        <v>10</v>
      </c>
      <c r="G6" s="29" t="s">
        <v>7</v>
      </c>
      <c r="H6" s="29" t="s">
        <v>8</v>
      </c>
      <c r="I6" s="29" t="s">
        <v>11</v>
      </c>
      <c r="J6" s="29" t="s">
        <v>12</v>
      </c>
    </row>
    <row r="7" spans="1:10" ht="50.25" customHeight="1">
      <c r="A7" s="36"/>
      <c r="B7" s="30"/>
      <c r="C7" s="30"/>
      <c r="D7" s="30"/>
      <c r="E7" s="38"/>
      <c r="F7" s="30"/>
      <c r="G7" s="29"/>
      <c r="H7" s="29"/>
      <c r="I7" s="29"/>
      <c r="J7" s="29"/>
    </row>
    <row r="8" spans="1:10" ht="31.5">
      <c r="A8" s="10" t="s">
        <v>13</v>
      </c>
      <c r="B8" s="11">
        <f>B9+B16</f>
        <v>4560.5</v>
      </c>
      <c r="C8" s="11">
        <f>C9+C16</f>
        <v>4977.900000000001</v>
      </c>
      <c r="D8" s="11">
        <f>D9+D16</f>
        <v>4401</v>
      </c>
      <c r="E8" s="11">
        <f>E9+E16</f>
        <v>3816.9</v>
      </c>
      <c r="F8" s="11">
        <f>F9+F16</f>
        <v>3692.7999999999997</v>
      </c>
      <c r="G8" s="12">
        <f aca="true" t="shared" si="0" ref="G8:G13">D8/B8*100%</f>
        <v>0.9650257647187809</v>
      </c>
      <c r="H8" s="12">
        <f>D8/C8*100%</f>
        <v>0.8841077562827697</v>
      </c>
      <c r="I8" s="12">
        <f>E8/D8*100%</f>
        <v>0.867280163599182</v>
      </c>
      <c r="J8" s="12">
        <f>F8/E8*100%</f>
        <v>0.9674867038696323</v>
      </c>
    </row>
    <row r="9" spans="1:10" ht="62.25" customHeight="1" outlineLevel="1">
      <c r="A9" s="13" t="s">
        <v>14</v>
      </c>
      <c r="B9" s="14">
        <f>B10+B12+B13+B14+B15</f>
        <v>4555.1</v>
      </c>
      <c r="C9" s="14">
        <f>C10+C12+C13+C14+C15</f>
        <v>4965.900000000001</v>
      </c>
      <c r="D9" s="14">
        <f>D10+D12+D13+D14+D15+D11</f>
        <v>4401</v>
      </c>
      <c r="E9" s="14">
        <f>E10+E12+E13+E14+E15+E11</f>
        <v>3816.9</v>
      </c>
      <c r="F9" s="14">
        <f>F10+F12+F13+F14+F15+F11</f>
        <v>3692.7999999999997</v>
      </c>
      <c r="G9" s="27">
        <f t="shared" si="0"/>
        <v>0.9661697877104782</v>
      </c>
      <c r="H9" s="27">
        <f aca="true" t="shared" si="1" ref="H9:H18">D9/C9*100%</f>
        <v>0.8862441853440463</v>
      </c>
      <c r="I9" s="27">
        <f aca="true" t="shared" si="2" ref="I9:I15">E9/D9*100%</f>
        <v>0.867280163599182</v>
      </c>
      <c r="J9" s="27">
        <f aca="true" t="shared" si="3" ref="J9:J15">F9/E9*100%</f>
        <v>0.9674867038696323</v>
      </c>
    </row>
    <row r="10" spans="1:10" ht="30" outlineLevel="3">
      <c r="A10" s="15" t="s">
        <v>15</v>
      </c>
      <c r="B10" s="16">
        <v>4370</v>
      </c>
      <c r="C10" s="16">
        <v>4406.1</v>
      </c>
      <c r="D10" s="16">
        <v>3153.9</v>
      </c>
      <c r="E10" s="16">
        <v>2569.8</v>
      </c>
      <c r="F10" s="16">
        <v>2445.7</v>
      </c>
      <c r="G10" s="26">
        <f t="shared" si="0"/>
        <v>0.7217162471395882</v>
      </c>
      <c r="H10" s="26">
        <f t="shared" si="1"/>
        <v>0.715803091169061</v>
      </c>
      <c r="I10" s="26">
        <f t="shared" si="2"/>
        <v>0.8148007229144869</v>
      </c>
      <c r="J10" s="26">
        <f t="shared" si="3"/>
        <v>0.9517083041481826</v>
      </c>
    </row>
    <row r="11" spans="1:10" ht="45" outlineLevel="3">
      <c r="A11" s="15" t="s">
        <v>60</v>
      </c>
      <c r="B11" s="16"/>
      <c r="C11" s="16"/>
      <c r="D11" s="16">
        <v>1058.5</v>
      </c>
      <c r="E11" s="16">
        <v>1058.5</v>
      </c>
      <c r="F11" s="16">
        <v>1058.5</v>
      </c>
      <c r="G11" s="26"/>
      <c r="H11" s="26"/>
      <c r="I11" s="26">
        <f>E11/D11*100%</f>
        <v>1</v>
      </c>
      <c r="J11" s="26">
        <f>F11/E11*100%</f>
        <v>1</v>
      </c>
    </row>
    <row r="12" spans="1:10" ht="60" outlineLevel="3">
      <c r="A12" s="15" t="s">
        <v>16</v>
      </c>
      <c r="B12" s="16">
        <v>4</v>
      </c>
      <c r="C12" s="16">
        <v>4</v>
      </c>
      <c r="D12" s="16">
        <v>4</v>
      </c>
      <c r="E12" s="16">
        <v>4</v>
      </c>
      <c r="F12" s="16">
        <v>4</v>
      </c>
      <c r="G12" s="26">
        <f t="shared" si="0"/>
        <v>1</v>
      </c>
      <c r="H12" s="26">
        <f t="shared" si="1"/>
        <v>1</v>
      </c>
      <c r="I12" s="26">
        <f t="shared" si="2"/>
        <v>1</v>
      </c>
      <c r="J12" s="26">
        <f t="shared" si="3"/>
        <v>1</v>
      </c>
    </row>
    <row r="13" spans="1:10" ht="30" outlineLevel="3">
      <c r="A13" s="15" t="s">
        <v>17</v>
      </c>
      <c r="B13" s="16">
        <v>169.1</v>
      </c>
      <c r="C13" s="16">
        <v>170.5</v>
      </c>
      <c r="D13" s="16">
        <v>170.9</v>
      </c>
      <c r="E13" s="16">
        <v>170.9</v>
      </c>
      <c r="F13" s="16">
        <v>170.9</v>
      </c>
      <c r="G13" s="26">
        <f t="shared" si="0"/>
        <v>1.0106445890005915</v>
      </c>
      <c r="H13" s="26">
        <f t="shared" si="1"/>
        <v>1.0023460410557186</v>
      </c>
      <c r="I13" s="26">
        <f t="shared" si="2"/>
        <v>1</v>
      </c>
      <c r="J13" s="26">
        <f t="shared" si="3"/>
        <v>1</v>
      </c>
    </row>
    <row r="14" spans="1:10" ht="15.75" outlineLevel="3">
      <c r="A14" s="15" t="s">
        <v>18</v>
      </c>
      <c r="B14" s="16">
        <v>12</v>
      </c>
      <c r="C14" s="16">
        <v>13.1</v>
      </c>
      <c r="D14" s="16">
        <v>13.7</v>
      </c>
      <c r="E14" s="16">
        <v>13.7</v>
      </c>
      <c r="F14" s="16">
        <v>13.7</v>
      </c>
      <c r="G14" s="26">
        <f>D14/B14*100%</f>
        <v>1.1416666666666666</v>
      </c>
      <c r="H14" s="26">
        <f>D14/C14*100%</f>
        <v>1.0458015267175573</v>
      </c>
      <c r="I14" s="26">
        <f>E14/D14*100%</f>
        <v>1</v>
      </c>
      <c r="J14" s="26">
        <f>F14/E14*100%</f>
        <v>1</v>
      </c>
    </row>
    <row r="15" spans="1:10" ht="60" outlineLevel="3">
      <c r="A15" s="15" t="s">
        <v>19</v>
      </c>
      <c r="B15" s="16"/>
      <c r="C15" s="16">
        <v>372.2</v>
      </c>
      <c r="D15" s="16"/>
      <c r="E15" s="16"/>
      <c r="F15" s="16"/>
      <c r="G15" s="26"/>
      <c r="H15" s="26">
        <f t="shared" si="1"/>
        <v>0</v>
      </c>
      <c r="I15" s="26"/>
      <c r="J15" s="26"/>
    </row>
    <row r="16" spans="1:10" ht="60" outlineLevel="1">
      <c r="A16" s="17" t="s">
        <v>20</v>
      </c>
      <c r="B16" s="14">
        <f>B17+B18</f>
        <v>5.4</v>
      </c>
      <c r="C16" s="14">
        <f>C18</f>
        <v>12</v>
      </c>
      <c r="D16" s="14">
        <f>D17+D18</f>
        <v>0</v>
      </c>
      <c r="E16" s="14">
        <f>E17+E18</f>
        <v>0</v>
      </c>
      <c r="F16" s="14">
        <f>F17+F18</f>
        <v>0</v>
      </c>
      <c r="G16" s="27">
        <f>D16/B16*100%</f>
        <v>0</v>
      </c>
      <c r="H16" s="27">
        <f t="shared" si="1"/>
        <v>0</v>
      </c>
      <c r="I16" s="27"/>
      <c r="J16" s="27"/>
    </row>
    <row r="17" spans="1:10" ht="15.75" outlineLevel="1">
      <c r="A17" s="18" t="s">
        <v>27</v>
      </c>
      <c r="B17" s="16">
        <v>5.4</v>
      </c>
      <c r="C17" s="16"/>
      <c r="D17" s="16"/>
      <c r="E17" s="16"/>
      <c r="F17" s="16"/>
      <c r="G17" s="26"/>
      <c r="H17" s="26"/>
      <c r="I17" s="26"/>
      <c r="J17" s="26"/>
    </row>
    <row r="18" spans="1:10" ht="30" outlineLevel="3">
      <c r="A18" s="15" t="s">
        <v>21</v>
      </c>
      <c r="B18" s="16"/>
      <c r="C18" s="16">
        <v>12</v>
      </c>
      <c r="D18" s="16"/>
      <c r="E18" s="16"/>
      <c r="F18" s="16"/>
      <c r="G18" s="26"/>
      <c r="H18" s="26">
        <f t="shared" si="1"/>
        <v>0</v>
      </c>
      <c r="I18" s="26"/>
      <c r="J18" s="26"/>
    </row>
    <row r="19" spans="1:10" ht="31.5">
      <c r="A19" s="10" t="s">
        <v>22</v>
      </c>
      <c r="B19" s="11">
        <f>B20+B21+B22</f>
        <v>5591.2</v>
      </c>
      <c r="C19" s="11">
        <f>C20+C21+C22</f>
        <v>5795.8</v>
      </c>
      <c r="D19" s="11">
        <f>D20+D21+D22</f>
        <v>4202</v>
      </c>
      <c r="E19" s="11">
        <f>E20+E21+E22</f>
        <v>4202</v>
      </c>
      <c r="F19" s="11">
        <f>F20+F21+F22</f>
        <v>3928.8</v>
      </c>
      <c r="G19" s="12">
        <f aca="true" t="shared" si="4" ref="G19:G43">D19/B19*100%</f>
        <v>0.7515381313492632</v>
      </c>
      <c r="H19" s="12">
        <f aca="true" t="shared" si="5" ref="H19:H43">D19/C19*100%</f>
        <v>0.7250077642430726</v>
      </c>
      <c r="I19" s="12">
        <f aca="true" t="shared" si="6" ref="I19:I43">E19/D19*100%</f>
        <v>1</v>
      </c>
      <c r="J19" s="12">
        <f aca="true" t="shared" si="7" ref="J19:J43">F19/E19*100%</f>
        <v>0.9349833412660639</v>
      </c>
    </row>
    <row r="20" spans="1:10" s="1" customFormat="1" ht="45" outlineLevel="2">
      <c r="A20" s="13" t="s">
        <v>23</v>
      </c>
      <c r="B20" s="16">
        <v>2723.8</v>
      </c>
      <c r="C20" s="16">
        <v>2992.8</v>
      </c>
      <c r="D20" s="16">
        <v>3019.3</v>
      </c>
      <c r="E20" s="16">
        <v>3019.3</v>
      </c>
      <c r="F20" s="16">
        <v>2881.9</v>
      </c>
      <c r="G20" s="26">
        <f t="shared" si="4"/>
        <v>1.1084881415669285</v>
      </c>
      <c r="H20" s="26">
        <f t="shared" si="5"/>
        <v>1.008854584335739</v>
      </c>
      <c r="I20" s="26">
        <f t="shared" si="6"/>
        <v>1</v>
      </c>
      <c r="J20" s="26">
        <f t="shared" si="7"/>
        <v>0.9544927632232636</v>
      </c>
    </row>
    <row r="21" spans="1:10" ht="45" outlineLevel="3">
      <c r="A21" s="13" t="s">
        <v>24</v>
      </c>
      <c r="B21" s="16">
        <v>1252.1</v>
      </c>
      <c r="C21" s="16">
        <v>1172.8</v>
      </c>
      <c r="D21" s="16">
        <v>1182.7</v>
      </c>
      <c r="E21" s="16">
        <v>1182.7</v>
      </c>
      <c r="F21" s="16">
        <v>1046.9</v>
      </c>
      <c r="G21" s="26">
        <f t="shared" si="4"/>
        <v>0.9445731171631659</v>
      </c>
      <c r="H21" s="26">
        <f t="shared" si="5"/>
        <v>1.0084413369713507</v>
      </c>
      <c r="I21" s="26">
        <f t="shared" si="6"/>
        <v>1</v>
      </c>
      <c r="J21" s="26">
        <f t="shared" si="7"/>
        <v>0.8851779825822271</v>
      </c>
    </row>
    <row r="22" spans="1:10" ht="45" outlineLevel="3">
      <c r="A22" s="13" t="s">
        <v>25</v>
      </c>
      <c r="B22" s="16">
        <v>1615.3</v>
      </c>
      <c r="C22" s="16">
        <v>1630.2</v>
      </c>
      <c r="D22" s="16"/>
      <c r="E22" s="16"/>
      <c r="F22" s="16"/>
      <c r="G22" s="26"/>
      <c r="H22" s="26"/>
      <c r="I22" s="26"/>
      <c r="J22" s="26"/>
    </row>
    <row r="23" spans="1:10" ht="63">
      <c r="A23" s="10" t="s">
        <v>26</v>
      </c>
      <c r="B23" s="11">
        <f>B24</f>
        <v>123.4</v>
      </c>
      <c r="C23" s="11">
        <f>C24</f>
        <v>244.9</v>
      </c>
      <c r="D23" s="11">
        <f>D24</f>
        <v>170</v>
      </c>
      <c r="E23" s="11">
        <f>E24</f>
        <v>170</v>
      </c>
      <c r="F23" s="11">
        <f>F24</f>
        <v>170</v>
      </c>
      <c r="G23" s="12">
        <f t="shared" si="4"/>
        <v>1.3776337115072932</v>
      </c>
      <c r="H23" s="12">
        <f t="shared" si="5"/>
        <v>0.69416088199265</v>
      </c>
      <c r="I23" s="12">
        <f t="shared" si="6"/>
        <v>1</v>
      </c>
      <c r="J23" s="12">
        <f t="shared" si="7"/>
        <v>1</v>
      </c>
    </row>
    <row r="24" spans="1:10" s="7" customFormat="1" ht="15.75" outlineLevel="1">
      <c r="A24" s="15" t="s">
        <v>27</v>
      </c>
      <c r="B24" s="16">
        <v>123.4</v>
      </c>
      <c r="C24" s="16">
        <v>244.9</v>
      </c>
      <c r="D24" s="16">
        <v>170</v>
      </c>
      <c r="E24" s="16">
        <v>170</v>
      </c>
      <c r="F24" s="16">
        <v>170</v>
      </c>
      <c r="G24" s="26">
        <f t="shared" si="4"/>
        <v>1.3776337115072932</v>
      </c>
      <c r="H24" s="26">
        <f t="shared" si="5"/>
        <v>0.69416088199265</v>
      </c>
      <c r="I24" s="26">
        <f t="shared" si="6"/>
        <v>1</v>
      </c>
      <c r="J24" s="26">
        <f t="shared" si="7"/>
        <v>1</v>
      </c>
    </row>
    <row r="25" spans="1:10" s="7" customFormat="1" ht="77.25" customHeight="1" outlineLevel="1">
      <c r="A25" s="10" t="s">
        <v>50</v>
      </c>
      <c r="B25" s="11">
        <f>B26</f>
        <v>1757.9</v>
      </c>
      <c r="C25" s="11"/>
      <c r="D25" s="11"/>
      <c r="E25" s="11"/>
      <c r="F25" s="11"/>
      <c r="G25" s="12"/>
      <c r="H25" s="12"/>
      <c r="I25" s="12"/>
      <c r="J25" s="12"/>
    </row>
    <row r="26" spans="1:10" s="7" customFormat="1" ht="15.75" outlineLevel="1">
      <c r="A26" s="15" t="s">
        <v>27</v>
      </c>
      <c r="B26" s="16">
        <v>1757.9</v>
      </c>
      <c r="C26" s="16"/>
      <c r="D26" s="16"/>
      <c r="E26" s="16"/>
      <c r="F26" s="16"/>
      <c r="G26" s="26"/>
      <c r="H26" s="26"/>
      <c r="I26" s="26"/>
      <c r="J26" s="26"/>
    </row>
    <row r="27" spans="1:10" ht="47.25">
      <c r="A27" s="10" t="s">
        <v>51</v>
      </c>
      <c r="B27" s="11">
        <f>B28+B31</f>
        <v>674.5</v>
      </c>
      <c r="C27" s="11">
        <f>C28+C31</f>
        <v>2355.8</v>
      </c>
      <c r="D27" s="11">
        <f>D28+D31</f>
        <v>0</v>
      </c>
      <c r="E27" s="11">
        <f>E28+E31</f>
        <v>0</v>
      </c>
      <c r="F27" s="11">
        <f>F28+F31</f>
        <v>0</v>
      </c>
      <c r="G27" s="12">
        <f t="shared" si="4"/>
        <v>0</v>
      </c>
      <c r="H27" s="12">
        <f t="shared" si="5"/>
        <v>0</v>
      </c>
      <c r="I27" s="12" t="e">
        <f t="shared" si="6"/>
        <v>#DIV/0!</v>
      </c>
      <c r="J27" s="12" t="e">
        <f t="shared" si="7"/>
        <v>#DIV/0!</v>
      </c>
    </row>
    <row r="28" spans="1:10" s="7" customFormat="1" ht="30" outlineLevel="1">
      <c r="A28" s="13" t="s">
        <v>28</v>
      </c>
      <c r="B28" s="14">
        <f>B29+B30</f>
        <v>674.5</v>
      </c>
      <c r="C28" s="14">
        <f>C29+C30</f>
        <v>2187.8</v>
      </c>
      <c r="D28" s="14">
        <f>D29+D30</f>
        <v>0</v>
      </c>
      <c r="E28" s="14">
        <f>E29+E30</f>
        <v>0</v>
      </c>
      <c r="F28" s="14">
        <f>SUM(F29:F30)</f>
        <v>0</v>
      </c>
      <c r="G28" s="27">
        <f t="shared" si="4"/>
        <v>0</v>
      </c>
      <c r="H28" s="27">
        <f t="shared" si="5"/>
        <v>0</v>
      </c>
      <c r="I28" s="27" t="e">
        <f t="shared" si="6"/>
        <v>#DIV/0!</v>
      </c>
      <c r="J28" s="27" t="e">
        <f t="shared" si="7"/>
        <v>#DIV/0!</v>
      </c>
    </row>
    <row r="29" spans="1:10" ht="30" outlineLevel="3">
      <c r="A29" s="15" t="s">
        <v>29</v>
      </c>
      <c r="B29" s="16">
        <v>674.5</v>
      </c>
      <c r="C29" s="16">
        <v>986.8</v>
      </c>
      <c r="D29" s="16"/>
      <c r="E29" s="16"/>
      <c r="F29" s="16"/>
      <c r="G29" s="26">
        <f t="shared" si="4"/>
        <v>0</v>
      </c>
      <c r="H29" s="26">
        <f t="shared" si="5"/>
        <v>0</v>
      </c>
      <c r="I29" s="26" t="e">
        <f t="shared" si="6"/>
        <v>#DIV/0!</v>
      </c>
      <c r="J29" s="26" t="e">
        <f t="shared" si="7"/>
        <v>#DIV/0!</v>
      </c>
    </row>
    <row r="30" spans="1:10" ht="15.75" outlineLevel="3">
      <c r="A30" s="15" t="s">
        <v>30</v>
      </c>
      <c r="B30" s="16"/>
      <c r="C30" s="16">
        <v>1201</v>
      </c>
      <c r="D30" s="16"/>
      <c r="E30" s="16"/>
      <c r="F30" s="16"/>
      <c r="G30" s="26"/>
      <c r="H30" s="26">
        <f t="shared" si="5"/>
        <v>0</v>
      </c>
      <c r="I30" s="26" t="e">
        <f t="shared" si="6"/>
        <v>#DIV/0!</v>
      </c>
      <c r="J30" s="26" t="e">
        <f t="shared" si="7"/>
        <v>#DIV/0!</v>
      </c>
    </row>
    <row r="31" spans="1:10" ht="30" outlineLevel="3">
      <c r="A31" s="13" t="s">
        <v>31</v>
      </c>
      <c r="B31" s="14">
        <f>SUM(B32:B34)</f>
        <v>0</v>
      </c>
      <c r="C31" s="14">
        <f>SUM(C32:C34)</f>
        <v>168</v>
      </c>
      <c r="D31" s="14"/>
      <c r="E31" s="14"/>
      <c r="F31" s="14"/>
      <c r="G31" s="12"/>
      <c r="H31" s="12"/>
      <c r="I31" s="12"/>
      <c r="J31" s="12"/>
    </row>
    <row r="32" spans="1:10" ht="30" outlineLevel="3">
      <c r="A32" s="15" t="s">
        <v>32</v>
      </c>
      <c r="B32" s="16"/>
      <c r="C32" s="16">
        <v>63</v>
      </c>
      <c r="D32" s="16"/>
      <c r="E32" s="16"/>
      <c r="F32" s="16"/>
      <c r="G32" s="12"/>
      <c r="H32" s="12"/>
      <c r="I32" s="12"/>
      <c r="J32" s="12"/>
    </row>
    <row r="33" spans="1:10" ht="30" outlineLevel="3">
      <c r="A33" s="15" t="s">
        <v>33</v>
      </c>
      <c r="B33" s="16"/>
      <c r="C33" s="16">
        <v>20</v>
      </c>
      <c r="D33" s="16"/>
      <c r="E33" s="16"/>
      <c r="F33" s="16"/>
      <c r="G33" s="12"/>
      <c r="H33" s="12"/>
      <c r="I33" s="12"/>
      <c r="J33" s="12"/>
    </row>
    <row r="34" spans="1:10" ht="30" outlineLevel="3">
      <c r="A34" s="15" t="s">
        <v>34</v>
      </c>
      <c r="B34" s="16"/>
      <c r="C34" s="16">
        <v>85</v>
      </c>
      <c r="D34" s="16"/>
      <c r="E34" s="16"/>
      <c r="F34" s="16"/>
      <c r="G34" s="12"/>
      <c r="H34" s="12"/>
      <c r="I34" s="12"/>
      <c r="J34" s="12"/>
    </row>
    <row r="35" spans="1:10" ht="31.5">
      <c r="A35" s="10" t="s">
        <v>52</v>
      </c>
      <c r="B35" s="11">
        <f>B36</f>
        <v>263.4</v>
      </c>
      <c r="C35" s="11">
        <f>C36</f>
        <v>2053.7</v>
      </c>
      <c r="D35" s="11">
        <f>D36</f>
        <v>0</v>
      </c>
      <c r="E35" s="11">
        <f>E36</f>
        <v>0</v>
      </c>
      <c r="F35" s="11">
        <f>F36</f>
        <v>0</v>
      </c>
      <c r="G35" s="12">
        <f t="shared" si="4"/>
        <v>0</v>
      </c>
      <c r="H35" s="12">
        <f t="shared" si="5"/>
        <v>0</v>
      </c>
      <c r="I35" s="12"/>
      <c r="J35" s="12"/>
    </row>
    <row r="36" spans="1:10" ht="15.75" outlineLevel="3">
      <c r="A36" s="15" t="s">
        <v>27</v>
      </c>
      <c r="B36" s="16">
        <v>263.4</v>
      </c>
      <c r="C36" s="16">
        <v>2053.7</v>
      </c>
      <c r="D36" s="16"/>
      <c r="E36" s="16"/>
      <c r="F36" s="16"/>
      <c r="G36" s="26">
        <f t="shared" si="4"/>
        <v>0</v>
      </c>
      <c r="H36" s="26">
        <f t="shared" si="5"/>
        <v>0</v>
      </c>
      <c r="I36" s="26"/>
      <c r="J36" s="26"/>
    </row>
    <row r="37" spans="1:10" ht="63">
      <c r="A37" s="10" t="s">
        <v>53</v>
      </c>
      <c r="B37" s="28">
        <f>B39+B40+B41+B38</f>
        <v>649.6</v>
      </c>
      <c r="C37" s="28">
        <f>C39+C40+C41</f>
        <v>860.3</v>
      </c>
      <c r="D37" s="28">
        <f>D39+D40+D41</f>
        <v>172.7</v>
      </c>
      <c r="E37" s="28">
        <f>E39+E40+E41</f>
        <v>181.7</v>
      </c>
      <c r="F37" s="28">
        <f>F39+F40+F41</f>
        <v>191.3</v>
      </c>
      <c r="G37" s="12">
        <f t="shared" si="4"/>
        <v>0.2658559113300492</v>
      </c>
      <c r="H37" s="12">
        <f t="shared" si="5"/>
        <v>0.20074392653725445</v>
      </c>
      <c r="I37" s="12"/>
      <c r="J37" s="12"/>
    </row>
    <row r="38" spans="1:10" ht="15.75">
      <c r="A38" s="15" t="s">
        <v>27</v>
      </c>
      <c r="B38" s="39">
        <v>625.2</v>
      </c>
      <c r="C38" s="40"/>
      <c r="D38" s="41"/>
      <c r="E38" s="41"/>
      <c r="F38" s="41"/>
      <c r="G38" s="42"/>
      <c r="H38" s="42"/>
      <c r="I38" s="42"/>
      <c r="J38" s="42"/>
    </row>
    <row r="39" spans="1:10" ht="45" outlineLevel="3">
      <c r="A39" s="15" t="s">
        <v>35</v>
      </c>
      <c r="B39" s="16"/>
      <c r="C39" s="16">
        <v>260</v>
      </c>
      <c r="D39" s="16"/>
      <c r="E39" s="16"/>
      <c r="F39" s="16"/>
      <c r="G39" s="26"/>
      <c r="H39" s="26">
        <f t="shared" si="5"/>
        <v>0</v>
      </c>
      <c r="I39" s="26"/>
      <c r="J39" s="26"/>
    </row>
    <row r="40" spans="1:10" s="1" customFormat="1" ht="15.75" outlineLevel="2">
      <c r="A40" s="15" t="s">
        <v>36</v>
      </c>
      <c r="B40" s="16">
        <v>24.4</v>
      </c>
      <c r="C40" s="16">
        <v>142.5</v>
      </c>
      <c r="D40" s="16">
        <v>172.7</v>
      </c>
      <c r="E40" s="16">
        <v>181.7</v>
      </c>
      <c r="F40" s="16">
        <v>191.3</v>
      </c>
      <c r="G40" s="26">
        <f t="shared" si="4"/>
        <v>7.077868852459017</v>
      </c>
      <c r="H40" s="26">
        <f t="shared" si="5"/>
        <v>1.2119298245614034</v>
      </c>
      <c r="I40" s="26"/>
      <c r="J40" s="26"/>
    </row>
    <row r="41" spans="1:10" ht="30" outlineLevel="3">
      <c r="A41" s="15" t="s">
        <v>37</v>
      </c>
      <c r="B41" s="16"/>
      <c r="C41" s="16">
        <v>457.8</v>
      </c>
      <c r="D41" s="16"/>
      <c r="E41" s="16"/>
      <c r="F41" s="16"/>
      <c r="G41" s="26"/>
      <c r="H41" s="26">
        <f t="shared" si="5"/>
        <v>0</v>
      </c>
      <c r="I41" s="26"/>
      <c r="J41" s="26"/>
    </row>
    <row r="42" spans="1:10" ht="78.75" outlineLevel="3">
      <c r="A42" s="10" t="s">
        <v>54</v>
      </c>
      <c r="B42" s="11">
        <f>B43</f>
        <v>716.3</v>
      </c>
      <c r="C42" s="11">
        <f>C43</f>
        <v>0</v>
      </c>
      <c r="D42" s="11">
        <f>D43</f>
        <v>0</v>
      </c>
      <c r="E42" s="11">
        <f>E43</f>
        <v>0</v>
      </c>
      <c r="F42" s="11">
        <f>F43</f>
        <v>0</v>
      </c>
      <c r="G42" s="12">
        <f t="shared" si="4"/>
        <v>0</v>
      </c>
      <c r="H42" s="12"/>
      <c r="I42" s="12"/>
      <c r="J42" s="12"/>
    </row>
    <row r="43" spans="1:10" ht="15.75" outlineLevel="3">
      <c r="A43" s="15" t="s">
        <v>27</v>
      </c>
      <c r="B43" s="16">
        <v>716.3</v>
      </c>
      <c r="C43" s="16"/>
      <c r="D43" s="16"/>
      <c r="E43" s="16"/>
      <c r="F43" s="16"/>
      <c r="G43" s="26">
        <f t="shared" si="4"/>
        <v>0</v>
      </c>
      <c r="H43" s="26"/>
      <c r="I43" s="26"/>
      <c r="J43" s="26"/>
    </row>
    <row r="44" spans="1:10" ht="63">
      <c r="A44" s="10" t="s">
        <v>55</v>
      </c>
      <c r="B44" s="11"/>
      <c r="C44" s="11">
        <f>C45+C46</f>
        <v>305.8</v>
      </c>
      <c r="D44" s="11">
        <f>D45+D46</f>
        <v>0</v>
      </c>
      <c r="E44" s="11">
        <f>E45+E46</f>
        <v>0</v>
      </c>
      <c r="F44" s="11">
        <f>F45+F46</f>
        <v>0</v>
      </c>
      <c r="G44" s="12"/>
      <c r="H44" s="12">
        <f aca="true" t="shared" si="8" ref="H44:H53">D44/C44*100%</f>
        <v>0</v>
      </c>
      <c r="I44" s="12"/>
      <c r="J44" s="12"/>
    </row>
    <row r="45" spans="1:10" ht="45" outlineLevel="3">
      <c r="A45" s="15" t="s">
        <v>38</v>
      </c>
      <c r="B45" s="16"/>
      <c r="C45" s="16">
        <v>93</v>
      </c>
      <c r="D45" s="16"/>
      <c r="E45" s="16"/>
      <c r="F45" s="16"/>
      <c r="G45" s="26"/>
      <c r="H45" s="26">
        <f t="shared" si="8"/>
        <v>0</v>
      </c>
      <c r="I45" s="26"/>
      <c r="J45" s="26"/>
    </row>
    <row r="46" spans="1:10" ht="30" outlineLevel="3">
      <c r="A46" s="15" t="s">
        <v>39</v>
      </c>
      <c r="B46" s="16"/>
      <c r="C46" s="16">
        <v>212.8</v>
      </c>
      <c r="D46" s="16"/>
      <c r="E46" s="16"/>
      <c r="F46" s="16"/>
      <c r="G46" s="26"/>
      <c r="H46" s="26">
        <f t="shared" si="8"/>
        <v>0</v>
      </c>
      <c r="I46" s="26"/>
      <c r="J46" s="26"/>
    </row>
    <row r="47" spans="1:10" ht="94.5">
      <c r="A47" s="10" t="s">
        <v>56</v>
      </c>
      <c r="B47" s="11">
        <f>B48</f>
        <v>293.8</v>
      </c>
      <c r="C47" s="11">
        <f>C48</f>
        <v>868.1</v>
      </c>
      <c r="D47" s="11">
        <f>D48</f>
        <v>0</v>
      </c>
      <c r="E47" s="11">
        <f>E48</f>
        <v>0</v>
      </c>
      <c r="F47" s="11">
        <f>F48</f>
        <v>0</v>
      </c>
      <c r="G47" s="12">
        <f>D47/B47*100%</f>
        <v>0</v>
      </c>
      <c r="H47" s="12">
        <f t="shared" si="8"/>
        <v>0</v>
      </c>
      <c r="I47" s="12"/>
      <c r="J47" s="12"/>
    </row>
    <row r="48" spans="1:10" ht="45" outlineLevel="3">
      <c r="A48" s="15" t="s">
        <v>40</v>
      </c>
      <c r="B48" s="16">
        <v>293.8</v>
      </c>
      <c r="C48" s="16">
        <v>868.1</v>
      </c>
      <c r="D48" s="16"/>
      <c r="E48" s="16"/>
      <c r="F48" s="16"/>
      <c r="G48" s="26">
        <f>D48/B48*100%</f>
        <v>0</v>
      </c>
      <c r="H48" s="26">
        <f t="shared" si="8"/>
        <v>0</v>
      </c>
      <c r="I48" s="26"/>
      <c r="J48" s="26"/>
    </row>
    <row r="49" spans="1:10" ht="110.25">
      <c r="A49" s="10" t="s">
        <v>57</v>
      </c>
      <c r="B49" s="11">
        <f>B51+B52+B53+B50</f>
        <v>5120</v>
      </c>
      <c r="C49" s="11">
        <f>C51+C52+C53</f>
        <v>5186.2</v>
      </c>
      <c r="D49" s="11">
        <f>D51+D52+D53</f>
        <v>0</v>
      </c>
      <c r="E49" s="11">
        <f>E51+E52+E53</f>
        <v>0</v>
      </c>
      <c r="F49" s="11">
        <f>F51+F52+F53</f>
        <v>0</v>
      </c>
      <c r="G49" s="12">
        <f>D49/B49*100%</f>
        <v>0</v>
      </c>
      <c r="H49" s="12">
        <f t="shared" si="8"/>
        <v>0</v>
      </c>
      <c r="I49" s="12"/>
      <c r="J49" s="12"/>
    </row>
    <row r="50" spans="1:10" ht="15.75">
      <c r="A50" s="15" t="s">
        <v>27</v>
      </c>
      <c r="B50" s="16">
        <v>5120</v>
      </c>
      <c r="C50" s="16"/>
      <c r="D50" s="16"/>
      <c r="E50" s="16"/>
      <c r="F50" s="16"/>
      <c r="G50" s="26"/>
      <c r="H50" s="26"/>
      <c r="I50" s="26"/>
      <c r="J50" s="26"/>
    </row>
    <row r="51" spans="1:10" ht="15.75">
      <c r="A51" s="15" t="s">
        <v>41</v>
      </c>
      <c r="B51" s="16"/>
      <c r="C51" s="16">
        <v>1335.1</v>
      </c>
      <c r="D51" s="16"/>
      <c r="E51" s="16"/>
      <c r="F51" s="16"/>
      <c r="G51" s="12"/>
      <c r="H51" s="12"/>
      <c r="I51" s="12"/>
      <c r="J51" s="12"/>
    </row>
    <row r="52" spans="1:10" ht="15.75">
      <c r="A52" s="21" t="s">
        <v>42</v>
      </c>
      <c r="B52" s="16"/>
      <c r="C52" s="16">
        <v>3831.1</v>
      </c>
      <c r="D52" s="16"/>
      <c r="E52" s="16"/>
      <c r="F52" s="16"/>
      <c r="G52" s="12"/>
      <c r="H52" s="26">
        <f t="shared" si="8"/>
        <v>0</v>
      </c>
      <c r="I52" s="26"/>
      <c r="J52" s="26"/>
    </row>
    <row r="53" spans="1:10" ht="15.75" outlineLevel="3">
      <c r="A53" s="15" t="s">
        <v>43</v>
      </c>
      <c r="B53" s="16"/>
      <c r="C53" s="16">
        <v>20</v>
      </c>
      <c r="D53" s="16"/>
      <c r="E53" s="16"/>
      <c r="F53" s="16"/>
      <c r="G53" s="26"/>
      <c r="H53" s="26">
        <f t="shared" si="8"/>
        <v>0</v>
      </c>
      <c r="I53" s="26"/>
      <c r="J53" s="26"/>
    </row>
    <row r="54" spans="1:10" ht="78.75">
      <c r="A54" s="10" t="s">
        <v>58</v>
      </c>
      <c r="B54" s="11">
        <f>B55+B56</f>
        <v>1874</v>
      </c>
      <c r="C54" s="11">
        <f>C56</f>
        <v>933.1</v>
      </c>
      <c r="D54" s="11">
        <f>D56</f>
        <v>0</v>
      </c>
      <c r="E54" s="11">
        <f>E56</f>
        <v>0</v>
      </c>
      <c r="F54" s="11">
        <f>F56</f>
        <v>0</v>
      </c>
      <c r="G54" s="12">
        <f>D54/B54*100%</f>
        <v>0</v>
      </c>
      <c r="H54" s="12">
        <f>D54/C54*100%</f>
        <v>0</v>
      </c>
      <c r="I54" s="12"/>
      <c r="J54" s="12"/>
    </row>
    <row r="55" spans="1:10" ht="30">
      <c r="A55" s="15" t="s">
        <v>49</v>
      </c>
      <c r="B55" s="16">
        <v>150</v>
      </c>
      <c r="C55" s="16"/>
      <c r="D55" s="16"/>
      <c r="E55" s="16"/>
      <c r="F55" s="16"/>
      <c r="G55" s="26"/>
      <c r="H55" s="26"/>
      <c r="I55" s="26"/>
      <c r="J55" s="26"/>
    </row>
    <row r="56" spans="1:10" ht="60" outlineLevel="3">
      <c r="A56" s="15" t="s">
        <v>44</v>
      </c>
      <c r="B56" s="16">
        <v>1724</v>
      </c>
      <c r="C56" s="16">
        <v>933.1</v>
      </c>
      <c r="D56" s="16"/>
      <c r="E56" s="16"/>
      <c r="F56" s="16"/>
      <c r="G56" s="26">
        <f>D56/B56*100%</f>
        <v>0</v>
      </c>
      <c r="H56" s="26">
        <f>D56/C56*100%</f>
        <v>0</v>
      </c>
      <c r="I56" s="26"/>
      <c r="J56" s="26"/>
    </row>
    <row r="57" spans="1:10" ht="31.5">
      <c r="A57" s="10" t="s">
        <v>59</v>
      </c>
      <c r="B57" s="11">
        <f>B58</f>
        <v>40</v>
      </c>
      <c r="C57" s="11">
        <f>C58</f>
        <v>70</v>
      </c>
      <c r="D57" s="11">
        <f>D58</f>
        <v>0</v>
      </c>
      <c r="E57" s="11">
        <f>E58</f>
        <v>0</v>
      </c>
      <c r="F57" s="11">
        <f>F58</f>
        <v>0</v>
      </c>
      <c r="G57" s="12">
        <f>D57/B57*100%</f>
        <v>0</v>
      </c>
      <c r="H57" s="12">
        <f>D57/C57*100%</f>
        <v>0</v>
      </c>
      <c r="I57" s="12"/>
      <c r="J57" s="12"/>
    </row>
    <row r="58" spans="1:10" s="7" customFormat="1" ht="45" outlineLevel="1">
      <c r="A58" s="13" t="s">
        <v>45</v>
      </c>
      <c r="B58" s="14">
        <f>B59</f>
        <v>40</v>
      </c>
      <c r="C58" s="14">
        <f>C60+C61+C62</f>
        <v>70</v>
      </c>
      <c r="D58" s="14">
        <f>SUM(D60:D62)</f>
        <v>0</v>
      </c>
      <c r="E58" s="14">
        <f>SUM(E60:E62)</f>
        <v>0</v>
      </c>
      <c r="F58" s="14">
        <f>SUM(F60:F62)</f>
        <v>0</v>
      </c>
      <c r="G58" s="27">
        <f>D58/B58*100%</f>
        <v>0</v>
      </c>
      <c r="H58" s="27">
        <f>D58/C58*100%</f>
        <v>0</v>
      </c>
      <c r="I58" s="27"/>
      <c r="J58" s="27"/>
    </row>
    <row r="59" spans="1:10" s="7" customFormat="1" ht="15.75" outlineLevel="1">
      <c r="A59" s="15" t="s">
        <v>27</v>
      </c>
      <c r="B59" s="16">
        <v>40</v>
      </c>
      <c r="C59" s="16"/>
      <c r="D59" s="16"/>
      <c r="E59" s="16"/>
      <c r="F59" s="16"/>
      <c r="G59" s="26"/>
      <c r="H59" s="26"/>
      <c r="I59" s="26"/>
      <c r="J59" s="26"/>
    </row>
    <row r="60" spans="1:10" ht="15.75" outlineLevel="3">
      <c r="A60" s="15" t="s">
        <v>46</v>
      </c>
      <c r="B60" s="16"/>
      <c r="C60" s="16">
        <v>30</v>
      </c>
      <c r="D60" s="16"/>
      <c r="E60" s="16"/>
      <c r="F60" s="16"/>
      <c r="G60" s="26"/>
      <c r="H60" s="26"/>
      <c r="I60" s="26"/>
      <c r="J60" s="26"/>
    </row>
    <row r="61" spans="1:10" ht="30" outlineLevel="3">
      <c r="A61" s="15" t="s">
        <v>47</v>
      </c>
      <c r="B61" s="16"/>
      <c r="C61" s="16">
        <v>25</v>
      </c>
      <c r="D61" s="16"/>
      <c r="E61" s="16"/>
      <c r="F61" s="16"/>
      <c r="G61" s="26"/>
      <c r="H61" s="26"/>
      <c r="I61" s="26"/>
      <c r="J61" s="26"/>
    </row>
    <row r="62" spans="1:10" ht="30" outlineLevel="3">
      <c r="A62" s="15" t="s">
        <v>48</v>
      </c>
      <c r="B62" s="16"/>
      <c r="C62" s="16">
        <v>15</v>
      </c>
      <c r="D62" s="16"/>
      <c r="E62" s="16"/>
      <c r="F62" s="16"/>
      <c r="G62" s="26"/>
      <c r="H62" s="26">
        <f>D62/C62*100%</f>
        <v>0</v>
      </c>
      <c r="I62" s="26"/>
      <c r="J62" s="26"/>
    </row>
    <row r="63" spans="1:10" ht="18.75">
      <c r="A63" s="19" t="s">
        <v>2</v>
      </c>
      <c r="B63" s="11">
        <f>B8+B19+B23+B25+B27+B35+B42+B44+B47+B49+B54+B57+B37</f>
        <v>21664.6</v>
      </c>
      <c r="C63" s="11">
        <f>C8+C19+C23+C25+C27+C35+C42+C44+C47+C49+C54+C57+C37</f>
        <v>23651.6</v>
      </c>
      <c r="D63" s="11">
        <f>D8+D19+D23+D25+D27+D35+D42+D44+D47+D49+D54+D57+D37</f>
        <v>8945.7</v>
      </c>
      <c r="E63" s="11">
        <f>E8+E19+E23+E25+E27+E35+E42+E44+E47+E49+E54+E57+E37</f>
        <v>8370.6</v>
      </c>
      <c r="F63" s="11">
        <f>F8+F19+F23+F25+F27+F35+F42+F44+F47+F49+F54+F57+F37</f>
        <v>7982.900000000001</v>
      </c>
      <c r="G63" s="12">
        <f>D63/B63*100%</f>
        <v>0.41291784754853544</v>
      </c>
      <c r="H63" s="12">
        <f>D63/C63*100%</f>
        <v>0.3782281114174095</v>
      </c>
      <c r="I63" s="12">
        <f>E63/D63*100%</f>
        <v>0.9357121298500956</v>
      </c>
      <c r="J63" s="12">
        <f>F63/E63*100%</f>
        <v>0.9536831290469022</v>
      </c>
    </row>
    <row r="64" spans="1:10" ht="12.75">
      <c r="A64" s="32"/>
      <c r="B64" s="32"/>
      <c r="C64" s="3"/>
      <c r="D64" s="9"/>
      <c r="E64" s="20"/>
      <c r="F64" s="20"/>
      <c r="G64" s="9"/>
      <c r="H64" s="3"/>
      <c r="I64" s="22"/>
      <c r="J64" s="22"/>
    </row>
    <row r="70" spans="2:7" ht="12.75">
      <c r="B70" s="8"/>
      <c r="C70" s="8"/>
      <c r="D70" s="8"/>
      <c r="E70" s="8"/>
      <c r="F70" s="8"/>
      <c r="G70" s="8"/>
    </row>
  </sheetData>
  <sheetProtection/>
  <autoFilter ref="A6:J63"/>
  <mergeCells count="14">
    <mergeCell ref="A64:B64"/>
    <mergeCell ref="A4:H4"/>
    <mergeCell ref="A5:H5"/>
    <mergeCell ref="A6:A7"/>
    <mergeCell ref="D6:D7"/>
    <mergeCell ref="G6:G7"/>
    <mergeCell ref="E6:E7"/>
    <mergeCell ref="I6:I7"/>
    <mergeCell ref="J6:J7"/>
    <mergeCell ref="F6:F7"/>
    <mergeCell ref="B6:B7"/>
    <mergeCell ref="C2:H2"/>
    <mergeCell ref="C6:C7"/>
    <mergeCell ref="H6:H7"/>
  </mergeCells>
  <printOptions/>
  <pageMargins left="0.7874015748031497" right="0.5905511811023623" top="0.5905511811023623" bottom="0.3937007874015748" header="0.3937007874015748" footer="0.3937007874015748"/>
  <pageSetup blackAndWhite="1" fitToHeight="0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noname</cp:lastModifiedBy>
  <cp:lastPrinted>2016-11-18T12:13:22Z</cp:lastPrinted>
  <dcterms:created xsi:type="dcterms:W3CDTF">2015-07-07T11:22:10Z</dcterms:created>
  <dcterms:modified xsi:type="dcterms:W3CDTF">2016-12-27T11:59:14Z</dcterms:modified>
  <cp:category/>
  <cp:version/>
  <cp:contentType/>
  <cp:contentStatus/>
</cp:coreProperties>
</file>