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10110" activeTab="0"/>
  </bookViews>
  <sheets>
    <sheet name="Прил.2 Доходы" sheetId="1" r:id="rId1"/>
  </sheets>
  <definedNames>
    <definedName name="_xlnm.Print_Titles" localSheetId="0">'Прил.2 Доходы'!$9:$9</definedName>
    <definedName name="_xlnm.Print_Area" localSheetId="0">'Прил.2 Доходы'!$A$1:$M$74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71" authorId="0">
      <text>
        <r>
          <rPr>
            <b/>
            <sz val="8"/>
            <rFont val="Tahoma"/>
            <family val="2"/>
          </rPr>
          <t>2034 Мурмаши
1683 Кола</t>
        </r>
      </text>
    </comment>
    <comment ref="D71" authorId="0">
      <text>
        <r>
          <rPr>
            <b/>
            <sz val="8"/>
            <rFont val="Tahoma"/>
            <family val="2"/>
          </rPr>
          <t>2034 Мурмаши
1683 Кола</t>
        </r>
      </text>
    </comment>
    <comment ref="E71" authorId="0">
      <text>
        <r>
          <rPr>
            <b/>
            <sz val="8"/>
            <rFont val="Tahoma"/>
            <family val="2"/>
          </rPr>
          <t>2034 Мурмаши
1683 Кола</t>
        </r>
      </text>
    </comment>
    <comment ref="J71" authorId="0">
      <text>
        <r>
          <rPr>
            <b/>
            <sz val="8"/>
            <rFont val="Tahoma"/>
            <family val="2"/>
          </rPr>
          <t>2034 Мурмаши
1683 Кола</t>
        </r>
      </text>
    </comment>
    <comment ref="L71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<sst xmlns="http://schemas.openxmlformats.org/spreadsheetml/2006/main" count="146" uniqueCount="146">
  <si>
    <t>Приложение № 2</t>
  </si>
  <si>
    <t>к решению Совета депутатов</t>
  </si>
  <si>
    <t>Кольского района</t>
  </si>
  <si>
    <t>от ____________2015 г. № ______</t>
  </si>
  <si>
    <t>Наименование</t>
  </si>
  <si>
    <t>Коды бюджетной классификации Российской Федерации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</si>
  <si>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</si>
  <si>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</si>
  <si>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</si>
  <si>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</si>
  <si>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</si>
  <si>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</si>
  <si>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</si>
  <si>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</si>
  <si>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</si>
  <si>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</si>
  <si>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</si>
  <si>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сельскохозяйственный налог</t>
  </si>
  <si>
    <t>000 1 05 03000 01 0000 110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</si>
  <si>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</si>
  <si>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</si>
  <si>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</si>
  <si>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</si>
  <si>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Платежи за добычу полезных ископаемых</t>
  </si>
  <si>
    <t>182 1 09 03020 00 0000 110</t>
  </si>
  <si>
    <t>Платежи за добычу общераспространенных полезных ископаемых</t>
  </si>
  <si>
    <t>182 1 09 03021 03 0000 110</t>
  </si>
  <si>
    <t>Платежи за добычу подземных вод</t>
  </si>
  <si>
    <t>182 1 09 03023 01 0000 110</t>
  </si>
  <si>
    <t>Платежи за добычу других полезных ископаемых</t>
  </si>
  <si>
    <t>182 1 09 03025 01 0000 110</t>
  </si>
  <si>
    <t>Налоги на имущество</t>
  </si>
  <si>
    <t>000 1 09 04000 00 0000 110</t>
  </si>
  <si>
    <t>Прочие местные налоги и сборы, мобилизуемые на территориях муниципальных районов</t>
  </si>
  <si>
    <t>000 1 09 07050 05 0000 110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</si>
  <si>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</si>
  <si>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</si>
  <si>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</si>
  <si>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</si>
  <si>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</si>
  <si>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муниципальных образований</t>
  </si>
  <si>
    <t>001 1 11 05012 03 0000 120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</si>
  <si>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муниципальных районов</t>
  </si>
  <si>
    <t>001 1 11 05012 05 0000 120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</si>
  <si>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</si>
  <si>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000 1 11 05012 10 0000 120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</si>
  <si>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</si>
  <si>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000 1 11 05020 00 0000 120</t>
  </si>
  <si>
    <t>Арендная плата и поступления от продажи права на заключение договоров аренды за земли, находящиеся в муниципальной собственности</t>
  </si>
  <si>
    <t>001 1 11 05023 03 0000 120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</si>
  <si>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</si>
  <si>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001 1 11 05025 05 0000 120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</si>
  <si>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</si>
  <si>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001 1 11 05025 10 0000 120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</si>
  <si>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</si>
  <si>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000 1 11 05030 00 0000 120</t>
  </si>
  <si>
    <t>Доходы от сдачи в аренду имущества, находящегося в оперативном управлении муниципальных органов власти и созданных ими учреждений и в хозяйственном ведении муниципальных унитарных предприятий</t>
  </si>
  <si>
    <t>001 1 11 05033 03 0000 120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</si>
  <si>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</si>
  <si>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001 1 11 05035 05 0000 120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</si>
  <si>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</si>
  <si>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001 1 11 05035 10 0000 120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</si>
  <si>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</si>
  <si>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</si>
  <si>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</si>
  <si>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</si>
  <si>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</si>
  <si>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001 1 11 07013 03 0000 120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</si>
  <si>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</si>
  <si>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</si>
  <si>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</si>
  <si>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</si>
  <si>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</si>
  <si>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</si>
  <si>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</si>
  <si>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</si>
  <si>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</si>
  <si>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</si>
  <si>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</si>
  <si>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</si>
  <si>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местных бюджетов от продажи квартир</t>
  </si>
  <si>
    <t>001 1 14 01030 03 0000 410</t>
  </si>
  <si>
    <t>Доходы бюджетов муниципальных районов от продажи квартир</t>
  </si>
  <si>
    <t>001 1 14 01050 05 0000 410</t>
  </si>
  <si>
    <t>Доходы бюджетов поселений от продажи квартир</t>
  </si>
  <si>
    <t>001 1 14 01050 10 0000 410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</si>
  <si>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</si>
  <si>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</si>
  <si>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</si>
  <si>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</si>
  <si>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</si>
  <si>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</si>
  <si>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Невыясненные поступления, зачисляемые в бюджеты поселений</t>
  </si>
  <si>
    <t>001 1 17 01050 10 0000 180</t>
  </si>
  <si>
    <t>Прочие неналоговые доходы</t>
  </si>
  <si>
    <t>000 1 17 05000 00 0000 180</t>
  </si>
  <si>
    <t>Прочие неналоговые доходы местных бюджетов</t>
  </si>
  <si>
    <t>001 1 17 05030 03 0000 180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</si>
  <si>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</si>
  <si>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</si>
  <si>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</si>
  <si>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001 1 17 05050 10 0000 180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</si>
  <si>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</si>
  <si>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</si>
  <si>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</si>
  <si>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</si>
  <si>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</si>
  <si>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</si>
  <si>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Субсидии бюджетам бюджетной системы Российской Федерации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</si>
  <si>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</si>
  <si>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</si>
  <si>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</si>
  <si>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000 2 02 03999 05 0000 151</t>
  </si>
  <si>
    <t>Прочие субвенции, зачисляемые в бюджеты муниципальных районов от бюджетов поселений</t>
  </si>
  <si>
    <t>Прочие субвенции, зачисляемые в бюджеты поселений</t>
  </si>
  <si>
    <t>000 2 02 02940 10 0000 151</t>
  </si>
  <si>
    <t>Иные межбюджетные трансферты</t>
  </si>
  <si>
    <t>000 2 02 04000 00 0000 151</t>
  </si>
  <si>
    <t>ВСЕГО ДОХОДОВ</t>
  </si>
  <si>
    <t>тыс.рублей</t>
  </si>
  <si>
    <t>Отклонение прогноза на 2017 год от фактического исполнения 2015 года</t>
  </si>
  <si>
    <t>Отклонение прогноза на 2017 год от оценки исполнения 2016 года</t>
  </si>
  <si>
    <t xml:space="preserve"> % отклонения прогноза на  2017 год от  исполнения 2015 года</t>
  </si>
  <si>
    <t xml:space="preserve"> % отклонения прогноза на  2017 год от оценки 2016 года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</si>
  <si>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</si>
  <si>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</si>
  <si>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</si>
  <si>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</si>
  <si>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2015 год (исполнение)</t>
  </si>
  <si>
    <t>2016 год (ожидаемая оценка)</t>
  </si>
  <si>
    <t>2017 год
(Прогноз)</t>
  </si>
  <si>
    <t>2018 год
(Прогноз)</t>
  </si>
  <si>
    <t>2019 год
(Прогноз)</t>
  </si>
  <si>
    <t xml:space="preserve">Сведения о доходах бюджета Кольского района по видам доходов на 2017 год и на плановый период 2018 и 2019 годов в сравнении с ожидаемым исполнением за 2016 год (оценка текущего финансового года) и отчетом за 2015 год (отчетный финансовый год) </t>
  </si>
  <si>
    <t>% 2018г.  к 2017г</t>
  </si>
  <si>
    <t>% 2019г.  к 2018г</t>
  </si>
  <si>
    <t>000 1 06 00000 00 0000 000</t>
  </si>
  <si>
    <t>000 1 06 01000 00 0000 110</t>
  </si>
  <si>
    <t>Налог на имущество физических лиц</t>
  </si>
  <si>
    <t>000 1 06 06030 00 0000 110</t>
  </si>
  <si>
    <t>Земельный налог с организаций</t>
  </si>
  <si>
    <t>Земельный налог с физических лиц</t>
  </si>
  <si>
    <t>000 1 06 06040 00 0000 110</t>
  </si>
  <si>
    <t>НАЛОГИ НА ИМУЩЕСТВО</t>
  </si>
  <si>
    <t>000 1 16 18000 00 0000 140</t>
  </si>
  <si>
    <t xml:space="preserve"> Денежные взыскания (штрафы) за нарушение бюджетного законодательства Российской Федерации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</si>
</sst>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_ ;[Red]\-#,##0.00\ "/>
    <numFmt numFmtId="166" formatCode="0.0%"/>
    <numFmt numFmtId="167" formatCode="#,##0.0_ ;[Red]\-#,##0.0\ "/>
    <numFmt numFmtId="168" formatCode="#,##0.0"/>
    <numFmt numFmtId="169" formatCode="0.00000"/>
    <numFmt numFmtId="170" formatCode="0.0000"/>
    <numFmt numFmtId="171" formatCode="0.000"/>
    <numFmt numFmtId="172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8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165" fontId="7" fillId="33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 vertical="center" wrapText="1"/>
    </xf>
    <xf numFmtId="168" fontId="0" fillId="0" borderId="0" xfId="0" applyNumberFormat="1" applyFill="1" applyAlignment="1">
      <alignment/>
    </xf>
    <xf numFmtId="168" fontId="2" fillId="0" borderId="0" xfId="0" applyNumberFormat="1" applyFont="1" applyFill="1" applyBorder="1" applyAlignment="1">
      <alignment vertical="center" wrapText="1"/>
    </xf>
    <xf numFmtId="168" fontId="2" fillId="34" borderId="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Alignment="1">
      <alignment vertical="center"/>
    </xf>
    <xf numFmtId="168" fontId="7" fillId="0" borderId="0" xfId="0" applyNumberFormat="1" applyFont="1" applyFill="1" applyBorder="1" applyAlignment="1">
      <alignment vertical="center" wrapText="1"/>
    </xf>
    <xf numFmtId="172" fontId="7" fillId="0" borderId="0" xfId="0" applyNumberFormat="1" applyFont="1" applyFill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81"/>
  <sheetViews>
    <sheetView tabSelected="1" view="pageBreakPreview" zoomScale="115" zoomScaleSheetLayoutView="115" zoomScalePageLayoutView="0" workbookViewId="0" topLeftCell="A5">
      <selection activeCell="L73" sqref="L73"/>
    </sheetView>
  </sheetViews>
  <sheetFormatPr defaultColWidth="9.00390625" defaultRowHeight="12.75" outlineLevelRow="1"/>
  <cols>
    <col min="1" max="1" width="38.00390625" style="29" customWidth="1"/>
    <col min="2" max="2" width="19.75390625" style="1" customWidth="1"/>
    <col min="3" max="3" width="13.00390625" style="1" customWidth="1"/>
    <col min="4" max="4" width="12.125" style="1" customWidth="1"/>
    <col min="5" max="5" width="11.625" style="4" customWidth="1"/>
    <col min="6" max="6" width="11.375" style="1" customWidth="1"/>
    <col min="7" max="7" width="11.00390625" style="1" customWidth="1"/>
    <col min="8" max="8" width="9.625" style="1" customWidth="1"/>
    <col min="9" max="9" width="10.00390625" style="1" customWidth="1"/>
    <col min="10" max="10" width="11.125" style="1" customWidth="1"/>
    <col min="11" max="11" width="8.125" style="1" customWidth="1"/>
    <col min="12" max="12" width="12.125" style="1" customWidth="1"/>
    <col min="13" max="16384" width="9.125" style="1" customWidth="1"/>
  </cols>
  <sheetData>
    <row r="1" spans="2:4" ht="20.25" customHeight="1" hidden="1">
      <c r="B1" s="2"/>
      <c r="C1" s="2"/>
      <c r="D1" s="3" t="s">
        <v>0</v>
      </c>
    </row>
    <row r="2" spans="1:5" s="2" customFormat="1" ht="15" customHeight="1" hidden="1">
      <c r="A2" s="30"/>
      <c r="D2" s="5" t="s">
        <v>1</v>
      </c>
      <c r="E2" s="6"/>
    </row>
    <row r="3" spans="1:5" s="2" customFormat="1" ht="15" customHeight="1" hidden="1">
      <c r="A3" s="30"/>
      <c r="D3" s="5" t="s">
        <v>2</v>
      </c>
      <c r="E3" s="6"/>
    </row>
    <row r="4" spans="1:5" s="2" customFormat="1" ht="23.25" hidden="1">
      <c r="A4" s="30"/>
      <c r="D4" s="5" t="s">
        <v>3</v>
      </c>
      <c r="E4" s="6"/>
    </row>
    <row r="5" spans="1:5" s="2" customFormat="1" ht="11.25" customHeight="1">
      <c r="A5" s="30"/>
      <c r="E5" s="6"/>
    </row>
    <row r="6" spans="1:12" s="2" customFormat="1" ht="33.75" customHeight="1">
      <c r="A6" s="37" t="s">
        <v>133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5" s="2" customFormat="1" ht="6" customHeight="1" hidden="1">
      <c r="A7" s="36"/>
      <c r="B7" s="36"/>
      <c r="C7" s="36"/>
      <c r="D7" s="36"/>
      <c r="E7" s="6"/>
    </row>
    <row r="8" spans="1:12" s="2" customFormat="1" ht="13.5" customHeight="1">
      <c r="A8" s="31"/>
      <c r="B8" s="7"/>
      <c r="C8" s="7"/>
      <c r="D8" s="8"/>
      <c r="E8" s="8"/>
      <c r="G8" s="8"/>
      <c r="L8" s="8" t="s">
        <v>119</v>
      </c>
    </row>
    <row r="9" spans="1:13" s="2" customFormat="1" ht="79.5" customHeight="1">
      <c r="A9" s="9" t="s">
        <v>4</v>
      </c>
      <c r="B9" s="10" t="s">
        <v>5</v>
      </c>
      <c r="C9" s="28" t="s">
        <v>128</v>
      </c>
      <c r="D9" s="28" t="s">
        <v>129</v>
      </c>
      <c r="E9" s="28" t="s">
        <v>130</v>
      </c>
      <c r="F9" s="35" t="s">
        <v>120</v>
      </c>
      <c r="G9" s="35" t="s">
        <v>121</v>
      </c>
      <c r="H9" s="35" t="s">
        <v>122</v>
      </c>
      <c r="I9" s="35" t="s">
        <v>123</v>
      </c>
      <c r="J9" s="28" t="s">
        <v>131</v>
      </c>
      <c r="K9" s="34" t="s">
        <v>134</v>
      </c>
      <c r="L9" s="28" t="s">
        <v>132</v>
      </c>
      <c r="M9" s="34" t="s">
        <v>135</v>
      </c>
    </row>
    <row r="10" spans="1:13" s="2" customFormat="1" ht="19.5" customHeight="1">
      <c r="A10" s="16" t="s">
        <v>6</v>
      </c>
      <c r="B10" s="15" t="s">
        <v>7</v>
      </c>
      <c r="C10" s="26">
        <f>C11+C31</f>
        <v>5274.3</v>
      </c>
      <c r="D10" s="26">
        <f>D11+D31</f>
        <v>4793.2</v>
      </c>
      <c r="E10" s="26">
        <f>E11+E31</f>
        <v>1926</v>
      </c>
      <c r="F10" s="26">
        <f>F11+F31</f>
        <v>-2316.7999999999997</v>
      </c>
      <c r="G10" s="26">
        <f>G11+G31</f>
        <v>-4095.8</v>
      </c>
      <c r="H10" s="27">
        <f>E10/C10%</f>
        <v>36.51669415846653</v>
      </c>
      <c r="I10" s="27">
        <f>E10/D10%</f>
        <v>40.18192439288993</v>
      </c>
      <c r="J10" s="26">
        <f>J11+J31</f>
        <v>1745.9</v>
      </c>
      <c r="K10" s="26">
        <f>J10/E10%</f>
        <v>90.64901349948079</v>
      </c>
      <c r="L10" s="26">
        <f>L11+L31</f>
        <v>1641</v>
      </c>
      <c r="M10" s="26">
        <f>L10/J10%</f>
        <v>93.99163755083339</v>
      </c>
    </row>
    <row r="11" spans="1:13" s="2" customFormat="1" ht="14.25" customHeight="1">
      <c r="A11" s="16" t="s">
        <v>8</v>
      </c>
      <c r="B11" s="15"/>
      <c r="C11" s="26">
        <f>C12+C16+C19+C24+C14</f>
        <v>4931.2</v>
      </c>
      <c r="D11" s="26">
        <f>D12+D16+D19+D24</f>
        <v>3674.5</v>
      </c>
      <c r="E11" s="26">
        <f>E12+E14+E16+E19+E24</f>
        <v>1723</v>
      </c>
      <c r="F11" s="26">
        <f>F12+F16+F19+F24</f>
        <v>-2176.7</v>
      </c>
      <c r="G11" s="26">
        <f>G12+G16+G14+G19+G24</f>
        <v>-3180.1</v>
      </c>
      <c r="H11" s="27">
        <f>E11/C11%</f>
        <v>34.94078520441272</v>
      </c>
      <c r="I11" s="27">
        <f>E11/D11%</f>
        <v>46.890733433120154</v>
      </c>
      <c r="J11" s="26">
        <f>J12+J14+J16+J19+J24</f>
        <v>1643</v>
      </c>
      <c r="K11" s="26">
        <f>J11/E11%</f>
        <v>95.35693557748114</v>
      </c>
      <c r="L11" s="26">
        <f>L12+L14+L16+L19+L24</f>
        <v>1641</v>
      </c>
      <c r="M11" s="26">
        <f>L11/J11%</f>
        <v>99.87827145465612</v>
      </c>
    </row>
    <row r="12" spans="1:13" s="2" customFormat="1" ht="17.25" customHeight="1">
      <c r="A12" s="16" t="s">
        <v>9</v>
      </c>
      <c r="B12" s="15" t="s">
        <v>10</v>
      </c>
      <c r="C12" s="23">
        <f>C13</f>
        <v>2371.1</v>
      </c>
      <c r="D12" s="23">
        <f>D13</f>
        <v>2100</v>
      </c>
      <c r="E12" s="23">
        <f>E13</f>
        <v>400</v>
      </c>
      <c r="F12" s="23">
        <f>E12-C12</f>
        <v>-1971.1</v>
      </c>
      <c r="G12" s="23">
        <f>E12-D12</f>
        <v>-1700</v>
      </c>
      <c r="H12" s="25">
        <f>E12/C12%</f>
        <v>16.869807262452028</v>
      </c>
      <c r="I12" s="25">
        <f>E12/D12%</f>
        <v>19.047619047619047</v>
      </c>
      <c r="J12" s="23">
        <f>J13</f>
        <v>420</v>
      </c>
      <c r="K12" s="23">
        <f>J12/E12%</f>
        <v>105</v>
      </c>
      <c r="L12" s="23">
        <f>L13</f>
        <v>450</v>
      </c>
      <c r="M12" s="23">
        <f>L12/J12%</f>
        <v>107.14285714285714</v>
      </c>
    </row>
    <row r="13" spans="1:13" s="2" customFormat="1" ht="19.5" customHeight="1" outlineLevel="1">
      <c r="A13" s="13" t="s">
        <v>11</v>
      </c>
      <c r="B13" s="12" t="s">
        <v>12</v>
      </c>
      <c r="C13" s="23">
        <v>2371.1</v>
      </c>
      <c r="D13" s="23">
        <v>2100</v>
      </c>
      <c r="E13" s="23">
        <v>400</v>
      </c>
      <c r="F13" s="23">
        <f aca="true" t="shared" si="0" ref="F13:F57">E13-C13</f>
        <v>-1971.1</v>
      </c>
      <c r="G13" s="23">
        <f aca="true" t="shared" si="1" ref="G13:G57">E13-D13</f>
        <v>-1700</v>
      </c>
      <c r="H13" s="25">
        <f>E13/C13%</f>
        <v>16.869807262452028</v>
      </c>
      <c r="I13" s="25">
        <f aca="true" t="shared" si="2" ref="I13:I57">E13/D13%</f>
        <v>19.047619047619047</v>
      </c>
      <c r="J13" s="23">
        <v>420</v>
      </c>
      <c r="K13" s="23">
        <f aca="true" t="shared" si="3" ref="K13:K60">J13/E13%</f>
        <v>105</v>
      </c>
      <c r="L13" s="23">
        <v>450</v>
      </c>
      <c r="M13" s="23">
        <f aca="true" t="shared" si="4" ref="M13:M60">L13/J13%</f>
        <v>107.14285714285714</v>
      </c>
    </row>
    <row r="14" spans="1:13" s="2" customFormat="1" ht="36.75" customHeight="1" outlineLevel="1">
      <c r="A14" s="16" t="s">
        <v>124</v>
      </c>
      <c r="B14" s="15" t="s">
        <v>125</v>
      </c>
      <c r="C14" s="23">
        <f>C15</f>
        <v>1031.5</v>
      </c>
      <c r="D14" s="23">
        <f>D15</f>
        <v>1228.6</v>
      </c>
      <c r="E14" s="23">
        <f>E15</f>
        <v>0</v>
      </c>
      <c r="F14" s="23">
        <f t="shared" si="0"/>
        <v>-1031.5</v>
      </c>
      <c r="G14" s="23">
        <f t="shared" si="1"/>
        <v>-1228.6</v>
      </c>
      <c r="H14" s="25"/>
      <c r="I14" s="25"/>
      <c r="J14" s="23"/>
      <c r="K14" s="23"/>
      <c r="L14" s="23"/>
      <c r="M14" s="23"/>
    </row>
    <row r="15" spans="1:13" s="2" customFormat="1" ht="36" outlineLevel="1">
      <c r="A15" s="13" t="s">
        <v>126</v>
      </c>
      <c r="B15" s="12" t="s">
        <v>127</v>
      </c>
      <c r="C15" s="23">
        <v>1031.5</v>
      </c>
      <c r="D15" s="23">
        <v>1228.6</v>
      </c>
      <c r="E15" s="23"/>
      <c r="F15" s="23">
        <f t="shared" si="0"/>
        <v>-1031.5</v>
      </c>
      <c r="G15" s="23">
        <f t="shared" si="1"/>
        <v>-1228.6</v>
      </c>
      <c r="H15" s="25"/>
      <c r="I15" s="25"/>
      <c r="J15" s="23"/>
      <c r="K15" s="23"/>
      <c r="L15" s="23"/>
      <c r="M15" s="23"/>
    </row>
    <row r="16" spans="1:13" s="2" customFormat="1" ht="18" customHeight="1">
      <c r="A16" s="16" t="s">
        <v>13</v>
      </c>
      <c r="B16" s="15" t="s">
        <v>14</v>
      </c>
      <c r="C16" s="23">
        <f>C17+C18</f>
        <v>547.3</v>
      </c>
      <c r="D16" s="23">
        <f>D17+D18</f>
        <v>404.5</v>
      </c>
      <c r="E16" s="23">
        <f>E17+E18</f>
        <v>355</v>
      </c>
      <c r="F16" s="23">
        <f t="shared" si="0"/>
        <v>-192.29999999999995</v>
      </c>
      <c r="G16" s="23">
        <f t="shared" si="1"/>
        <v>-49.5</v>
      </c>
      <c r="H16" s="25">
        <f aca="true" t="shared" si="5" ref="H16:H57">E16/C16%</f>
        <v>64.86387721542116</v>
      </c>
      <c r="I16" s="25">
        <f t="shared" si="2"/>
        <v>87.76266996291719</v>
      </c>
      <c r="J16" s="23">
        <f>J17+J18</f>
        <v>365</v>
      </c>
      <c r="K16" s="23">
        <f t="shared" si="3"/>
        <v>102.8169014084507</v>
      </c>
      <c r="L16" s="23">
        <f>L17+L18</f>
        <v>375</v>
      </c>
      <c r="M16" s="23">
        <f t="shared" si="4"/>
        <v>102.73972602739727</v>
      </c>
    </row>
    <row r="17" spans="1:13" s="2" customFormat="1" ht="25.5" customHeight="1" outlineLevel="1">
      <c r="A17" s="13" t="s">
        <v>15</v>
      </c>
      <c r="B17" s="12" t="s">
        <v>16</v>
      </c>
      <c r="C17" s="23">
        <v>499.3</v>
      </c>
      <c r="D17" s="23">
        <v>325.7</v>
      </c>
      <c r="E17" s="23">
        <v>310</v>
      </c>
      <c r="F17" s="23">
        <f t="shared" si="0"/>
        <v>-189.3</v>
      </c>
      <c r="G17" s="23">
        <f t="shared" si="1"/>
        <v>-15.699999999999989</v>
      </c>
      <c r="H17" s="25">
        <f t="shared" si="5"/>
        <v>62.08692169036651</v>
      </c>
      <c r="I17" s="25">
        <f t="shared" si="2"/>
        <v>95.17961314092724</v>
      </c>
      <c r="J17" s="23">
        <v>320</v>
      </c>
      <c r="K17" s="23">
        <f t="shared" si="3"/>
        <v>103.2258064516129</v>
      </c>
      <c r="L17" s="23">
        <v>330</v>
      </c>
      <c r="M17" s="23">
        <f t="shared" si="4"/>
        <v>103.125</v>
      </c>
    </row>
    <row r="18" spans="1:13" s="2" customFormat="1" ht="15.75" customHeight="1" outlineLevel="1">
      <c r="A18" s="13" t="s">
        <v>17</v>
      </c>
      <c r="B18" s="12" t="s">
        <v>18</v>
      </c>
      <c r="C18" s="23">
        <v>48</v>
      </c>
      <c r="D18" s="23">
        <v>78.8</v>
      </c>
      <c r="E18" s="23">
        <v>45</v>
      </c>
      <c r="F18" s="23">
        <f t="shared" si="0"/>
        <v>-3</v>
      </c>
      <c r="G18" s="23">
        <f t="shared" si="1"/>
        <v>-33.8</v>
      </c>
      <c r="H18" s="25">
        <f t="shared" si="5"/>
        <v>93.75</v>
      </c>
      <c r="I18" s="25">
        <f t="shared" si="2"/>
        <v>57.10659898477158</v>
      </c>
      <c r="J18" s="23">
        <v>45</v>
      </c>
      <c r="K18" s="23">
        <f t="shared" si="3"/>
        <v>100</v>
      </c>
      <c r="L18" s="23">
        <v>45</v>
      </c>
      <c r="M18" s="23">
        <f t="shared" si="4"/>
        <v>100</v>
      </c>
    </row>
    <row r="19" spans="1:13" s="2" customFormat="1" ht="15" customHeight="1">
      <c r="A19" s="16" t="s">
        <v>143</v>
      </c>
      <c r="B19" s="15" t="s">
        <v>136</v>
      </c>
      <c r="C19" s="23">
        <f>C20+C21+C22+C23</f>
        <v>981.3000000000001</v>
      </c>
      <c r="D19" s="23">
        <f>D20+D21+D22+D23</f>
        <v>1170</v>
      </c>
      <c r="E19" s="23">
        <f>E20+E21+E22+E23</f>
        <v>968</v>
      </c>
      <c r="F19" s="23">
        <f t="shared" si="0"/>
        <v>-13.300000000000068</v>
      </c>
      <c r="G19" s="23">
        <f t="shared" si="1"/>
        <v>-202</v>
      </c>
      <c r="H19" s="25">
        <f t="shared" si="5"/>
        <v>98.64465504942423</v>
      </c>
      <c r="I19" s="25">
        <f t="shared" si="2"/>
        <v>82.73504273504274</v>
      </c>
      <c r="J19" s="23">
        <f>J20+J21+J22+J23</f>
        <v>858</v>
      </c>
      <c r="K19" s="23">
        <f t="shared" si="3"/>
        <v>88.63636363636364</v>
      </c>
      <c r="L19" s="23">
        <f>L20+L21+L22+L23</f>
        <v>816</v>
      </c>
      <c r="M19" s="23">
        <f t="shared" si="4"/>
        <v>95.1048951048951</v>
      </c>
    </row>
    <row r="20" spans="1:13" s="2" customFormat="1" ht="22.5" outlineLevel="1">
      <c r="A20" s="13" t="s">
        <v>138</v>
      </c>
      <c r="B20" s="12" t="s">
        <v>137</v>
      </c>
      <c r="C20" s="24">
        <v>318.8</v>
      </c>
      <c r="D20" s="24">
        <v>350</v>
      </c>
      <c r="E20" s="24">
        <v>268</v>
      </c>
      <c r="F20" s="23">
        <f t="shared" si="0"/>
        <v>-50.80000000000001</v>
      </c>
      <c r="G20" s="23">
        <f t="shared" si="1"/>
        <v>-82</v>
      </c>
      <c r="H20" s="25">
        <f t="shared" si="5"/>
        <v>84.06524466750314</v>
      </c>
      <c r="I20" s="25">
        <f t="shared" si="2"/>
        <v>76.57142857142857</v>
      </c>
      <c r="J20" s="24">
        <v>158</v>
      </c>
      <c r="K20" s="23">
        <f t="shared" si="3"/>
        <v>58.95522388059701</v>
      </c>
      <c r="L20" s="24">
        <v>116</v>
      </c>
      <c r="M20" s="23">
        <f t="shared" si="4"/>
        <v>73.41772151898734</v>
      </c>
    </row>
    <row r="21" spans="1:13" s="2" customFormat="1" ht="48" hidden="1" outlineLevel="1">
      <c r="A21" s="13" t="s">
        <v>19</v>
      </c>
      <c r="B21" s="12" t="s">
        <v>20</v>
      </c>
      <c r="C21" s="23">
        <f>150-150</f>
        <v>0</v>
      </c>
      <c r="D21" s="23">
        <f>150-150</f>
        <v>0</v>
      </c>
      <c r="E21" s="23">
        <f>150-150</f>
        <v>0</v>
      </c>
      <c r="F21" s="23">
        <f t="shared" si="0"/>
        <v>0</v>
      </c>
      <c r="G21" s="23">
        <f t="shared" si="1"/>
        <v>0</v>
      </c>
      <c r="H21" s="25" t="e">
        <f t="shared" si="5"/>
        <v>#DIV/0!</v>
      </c>
      <c r="I21" s="25" t="e">
        <f t="shared" si="2"/>
        <v>#DIV/0!</v>
      </c>
      <c r="J21" s="23">
        <f>150-150</f>
        <v>0</v>
      </c>
      <c r="K21" s="23" t="e">
        <f t="shared" si="3"/>
        <v>#DIV/0!</v>
      </c>
      <c r="L21" s="23">
        <f>150-150</f>
        <v>0</v>
      </c>
      <c r="M21" s="23" t="e">
        <f t="shared" si="4"/>
        <v>#DIV/0!</v>
      </c>
    </row>
    <row r="22" spans="1:13" s="2" customFormat="1" ht="22.5" outlineLevel="1">
      <c r="A22" s="13" t="s">
        <v>140</v>
      </c>
      <c r="B22" s="12" t="s">
        <v>139</v>
      </c>
      <c r="C22" s="23">
        <v>311.4</v>
      </c>
      <c r="D22" s="23">
        <v>420</v>
      </c>
      <c r="E22" s="23">
        <v>400</v>
      </c>
      <c r="F22" s="23">
        <f t="shared" si="0"/>
        <v>88.60000000000002</v>
      </c>
      <c r="G22" s="23">
        <f t="shared" si="1"/>
        <v>-20</v>
      </c>
      <c r="H22" s="25">
        <f t="shared" si="5"/>
        <v>128.45215157353886</v>
      </c>
      <c r="I22" s="25">
        <v>0</v>
      </c>
      <c r="J22" s="23">
        <v>400</v>
      </c>
      <c r="K22" s="23">
        <f t="shared" si="3"/>
        <v>100</v>
      </c>
      <c r="L22" s="23">
        <v>400</v>
      </c>
      <c r="M22" s="23">
        <f t="shared" si="4"/>
        <v>100</v>
      </c>
    </row>
    <row r="23" spans="1:13" s="2" customFormat="1" ht="22.5" outlineLevel="1">
      <c r="A23" s="32" t="s">
        <v>141</v>
      </c>
      <c r="B23" s="12" t="s">
        <v>142</v>
      </c>
      <c r="C23" s="23">
        <v>351.1</v>
      </c>
      <c r="D23" s="23">
        <v>400</v>
      </c>
      <c r="E23" s="23">
        <v>300</v>
      </c>
      <c r="F23" s="23">
        <f t="shared" si="0"/>
        <v>-51.10000000000002</v>
      </c>
      <c r="G23" s="23">
        <f t="shared" si="1"/>
        <v>-100</v>
      </c>
      <c r="H23" s="25">
        <f t="shared" si="5"/>
        <v>85.4457419538593</v>
      </c>
      <c r="I23" s="25">
        <f t="shared" si="2"/>
        <v>75</v>
      </c>
      <c r="J23" s="23">
        <v>300</v>
      </c>
      <c r="K23" s="23">
        <f t="shared" si="3"/>
        <v>100</v>
      </c>
      <c r="L23" s="23">
        <v>300</v>
      </c>
      <c r="M23" s="23">
        <f t="shared" si="4"/>
        <v>100</v>
      </c>
    </row>
    <row r="24" spans="1:13" s="2" customFormat="1" ht="36" hidden="1">
      <c r="A24" s="16" t="s">
        <v>21</v>
      </c>
      <c r="B24" s="15" t="s">
        <v>22</v>
      </c>
      <c r="C24" s="23">
        <v>0</v>
      </c>
      <c r="D24" s="23">
        <f>D29</f>
        <v>0</v>
      </c>
      <c r="E24" s="23">
        <f>E29</f>
        <v>0</v>
      </c>
      <c r="F24" s="23">
        <f t="shared" si="0"/>
        <v>0</v>
      </c>
      <c r="G24" s="23">
        <f t="shared" si="1"/>
        <v>0</v>
      </c>
      <c r="H24" s="25" t="e">
        <f t="shared" si="5"/>
        <v>#DIV/0!</v>
      </c>
      <c r="I24" s="25"/>
      <c r="J24" s="23">
        <f>J29</f>
        <v>0</v>
      </c>
      <c r="K24" s="23" t="e">
        <f t="shared" si="3"/>
        <v>#DIV/0!</v>
      </c>
      <c r="L24" s="23">
        <f>L29</f>
        <v>0</v>
      </c>
      <c r="M24" s="23" t="e">
        <f t="shared" si="4"/>
        <v>#DIV/0!</v>
      </c>
    </row>
    <row r="25" spans="1:13" s="2" customFormat="1" ht="22.5" hidden="1" outlineLevel="1">
      <c r="A25" s="33" t="s">
        <v>23</v>
      </c>
      <c r="B25" s="12" t="s">
        <v>24</v>
      </c>
      <c r="C25" s="23">
        <f>C26</f>
        <v>0</v>
      </c>
      <c r="D25" s="23">
        <f>D26</f>
        <v>0</v>
      </c>
      <c r="E25" s="23">
        <f>E26</f>
        <v>0</v>
      </c>
      <c r="F25" s="23">
        <f t="shared" si="0"/>
        <v>0</v>
      </c>
      <c r="G25" s="23">
        <f t="shared" si="1"/>
        <v>0</v>
      </c>
      <c r="H25" s="25" t="e">
        <f t="shared" si="5"/>
        <v>#DIV/0!</v>
      </c>
      <c r="I25" s="25" t="e">
        <f t="shared" si="2"/>
        <v>#DIV/0!</v>
      </c>
      <c r="J25" s="23">
        <f>J26</f>
        <v>0</v>
      </c>
      <c r="K25" s="23" t="e">
        <f t="shared" si="3"/>
        <v>#DIV/0!</v>
      </c>
      <c r="L25" s="23">
        <f>L26</f>
        <v>0</v>
      </c>
      <c r="M25" s="23" t="e">
        <f t="shared" si="4"/>
        <v>#DIV/0!</v>
      </c>
    </row>
    <row r="26" spans="1:13" s="2" customFormat="1" ht="24" hidden="1" outlineLevel="1">
      <c r="A26" s="33" t="s">
        <v>25</v>
      </c>
      <c r="B26" s="12" t="s">
        <v>26</v>
      </c>
      <c r="C26" s="23">
        <f>72-72</f>
        <v>0</v>
      </c>
      <c r="D26" s="23">
        <f>72-72</f>
        <v>0</v>
      </c>
      <c r="E26" s="23">
        <f>72-72</f>
        <v>0</v>
      </c>
      <c r="F26" s="23">
        <f t="shared" si="0"/>
        <v>0</v>
      </c>
      <c r="G26" s="23">
        <f t="shared" si="1"/>
        <v>0</v>
      </c>
      <c r="H26" s="25" t="e">
        <f t="shared" si="5"/>
        <v>#DIV/0!</v>
      </c>
      <c r="I26" s="25" t="e">
        <f t="shared" si="2"/>
        <v>#DIV/0!</v>
      </c>
      <c r="J26" s="23">
        <f>72-72</f>
        <v>0</v>
      </c>
      <c r="K26" s="23" t="e">
        <f t="shared" si="3"/>
        <v>#DIV/0!</v>
      </c>
      <c r="L26" s="23">
        <f>72-72</f>
        <v>0</v>
      </c>
      <c r="M26" s="23" t="e">
        <f t="shared" si="4"/>
        <v>#DIV/0!</v>
      </c>
    </row>
    <row r="27" spans="1:13" s="2" customFormat="1" ht="22.5" hidden="1" outlineLevel="1">
      <c r="A27" s="33" t="s">
        <v>27</v>
      </c>
      <c r="B27" s="12" t="s">
        <v>28</v>
      </c>
      <c r="C27" s="23"/>
      <c r="D27" s="23"/>
      <c r="E27" s="23"/>
      <c r="F27" s="23">
        <f t="shared" si="0"/>
        <v>0</v>
      </c>
      <c r="G27" s="23">
        <f t="shared" si="1"/>
        <v>0</v>
      </c>
      <c r="H27" s="25" t="e">
        <f t="shared" si="5"/>
        <v>#DIV/0!</v>
      </c>
      <c r="I27" s="25" t="e">
        <f t="shared" si="2"/>
        <v>#DIV/0!</v>
      </c>
      <c r="J27" s="23"/>
      <c r="K27" s="23" t="e">
        <f t="shared" si="3"/>
        <v>#DIV/0!</v>
      </c>
      <c r="L27" s="23"/>
      <c r="M27" s="23" t="e">
        <f t="shared" si="4"/>
        <v>#DIV/0!</v>
      </c>
    </row>
    <row r="28" spans="1:13" s="2" customFormat="1" ht="22.5" hidden="1" outlineLevel="1">
      <c r="A28" s="33" t="s">
        <v>29</v>
      </c>
      <c r="B28" s="12" t="s">
        <v>30</v>
      </c>
      <c r="C28" s="23"/>
      <c r="D28" s="23"/>
      <c r="E28" s="23"/>
      <c r="F28" s="23">
        <f t="shared" si="0"/>
        <v>0</v>
      </c>
      <c r="G28" s="23">
        <f t="shared" si="1"/>
        <v>0</v>
      </c>
      <c r="H28" s="25" t="e">
        <f t="shared" si="5"/>
        <v>#DIV/0!</v>
      </c>
      <c r="I28" s="25" t="e">
        <f t="shared" si="2"/>
        <v>#DIV/0!</v>
      </c>
      <c r="J28" s="23"/>
      <c r="K28" s="23" t="e">
        <f t="shared" si="3"/>
        <v>#DIV/0!</v>
      </c>
      <c r="L28" s="23"/>
      <c r="M28" s="23" t="e">
        <f t="shared" si="4"/>
        <v>#DIV/0!</v>
      </c>
    </row>
    <row r="29" spans="1:13" s="2" customFormat="1" ht="15" customHeight="1" hidden="1" outlineLevel="1">
      <c r="A29" s="13" t="s">
        <v>31</v>
      </c>
      <c r="B29" s="12" t="s">
        <v>32</v>
      </c>
      <c r="C29" s="23">
        <v>0.1</v>
      </c>
      <c r="D29" s="23"/>
      <c r="E29" s="23"/>
      <c r="F29" s="23">
        <f t="shared" si="0"/>
        <v>-0.1</v>
      </c>
      <c r="G29" s="23">
        <f t="shared" si="1"/>
        <v>0</v>
      </c>
      <c r="H29" s="25">
        <f t="shared" si="5"/>
        <v>0</v>
      </c>
      <c r="I29" s="25"/>
      <c r="J29" s="23"/>
      <c r="K29" s="23" t="e">
        <f t="shared" si="3"/>
        <v>#DIV/0!</v>
      </c>
      <c r="L29" s="23"/>
      <c r="M29" s="23" t="e">
        <f t="shared" si="4"/>
        <v>#DIV/0!</v>
      </c>
    </row>
    <row r="30" spans="1:13" s="2" customFormat="1" ht="26.25" customHeight="1" hidden="1" outlineLevel="1">
      <c r="A30" s="32" t="s">
        <v>33</v>
      </c>
      <c r="B30" s="12" t="s">
        <v>34</v>
      </c>
      <c r="C30" s="23"/>
      <c r="D30" s="23"/>
      <c r="E30" s="23"/>
      <c r="F30" s="23">
        <f t="shared" si="0"/>
        <v>0</v>
      </c>
      <c r="G30" s="23">
        <f t="shared" si="1"/>
        <v>0</v>
      </c>
      <c r="H30" s="25" t="e">
        <f t="shared" si="5"/>
        <v>#DIV/0!</v>
      </c>
      <c r="I30" s="25" t="e">
        <f t="shared" si="2"/>
        <v>#DIV/0!</v>
      </c>
      <c r="J30" s="23"/>
      <c r="K30" s="23" t="e">
        <f t="shared" si="3"/>
        <v>#DIV/0!</v>
      </c>
      <c r="L30" s="23"/>
      <c r="M30" s="23" t="e">
        <f t="shared" si="4"/>
        <v>#DIV/0!</v>
      </c>
    </row>
    <row r="31" spans="1:13" s="2" customFormat="1" ht="14.25" customHeight="1" outlineLevel="1">
      <c r="A31" s="16" t="s">
        <v>35</v>
      </c>
      <c r="B31" s="15"/>
      <c r="C31" s="26">
        <f>C32+C52+C58</f>
        <v>343.1</v>
      </c>
      <c r="D31" s="26">
        <f>D32+D52+D58</f>
        <v>1118.7</v>
      </c>
      <c r="E31" s="26">
        <f>E32+E52+E58</f>
        <v>203</v>
      </c>
      <c r="F31" s="26">
        <f t="shared" si="0"/>
        <v>-140.10000000000002</v>
      </c>
      <c r="G31" s="26">
        <f t="shared" si="1"/>
        <v>-915.7</v>
      </c>
      <c r="H31" s="27">
        <f t="shared" si="5"/>
        <v>59.1664237831536</v>
      </c>
      <c r="I31" s="27">
        <f t="shared" si="2"/>
        <v>18.146062393850002</v>
      </c>
      <c r="J31" s="26">
        <f>J32+J52+J58</f>
        <v>102.9</v>
      </c>
      <c r="K31" s="26">
        <f t="shared" si="3"/>
        <v>50.6896551724138</v>
      </c>
      <c r="L31" s="26">
        <f>L32+L52+L58</f>
        <v>0</v>
      </c>
      <c r="M31" s="26">
        <f t="shared" si="4"/>
        <v>0</v>
      </c>
    </row>
    <row r="32" spans="1:13" s="2" customFormat="1" ht="36">
      <c r="A32" s="16" t="s">
        <v>36</v>
      </c>
      <c r="B32" s="15" t="s">
        <v>37</v>
      </c>
      <c r="C32" s="23">
        <f>C33+C50</f>
        <v>139.6</v>
      </c>
      <c r="D32" s="23">
        <f>D33+D50</f>
        <v>132.3</v>
      </c>
      <c r="E32" s="23">
        <f>E33+E50</f>
        <v>0</v>
      </c>
      <c r="F32" s="23">
        <f t="shared" si="0"/>
        <v>-139.6</v>
      </c>
      <c r="G32" s="23">
        <f t="shared" si="1"/>
        <v>-132.3</v>
      </c>
      <c r="H32" s="25">
        <f t="shared" si="5"/>
        <v>0</v>
      </c>
      <c r="I32" s="25">
        <f t="shared" si="2"/>
        <v>0</v>
      </c>
      <c r="J32" s="23">
        <f>J33+J50</f>
        <v>0</v>
      </c>
      <c r="K32" s="23"/>
      <c r="L32" s="23">
        <f>L33+L50</f>
        <v>0</v>
      </c>
      <c r="M32" s="23"/>
    </row>
    <row r="33" spans="1:13" s="2" customFormat="1" ht="84.75" customHeight="1" outlineLevel="1">
      <c r="A33" s="13" t="s">
        <v>38</v>
      </c>
      <c r="B33" s="12" t="s">
        <v>39</v>
      </c>
      <c r="C33" s="24">
        <v>95.8</v>
      </c>
      <c r="D33" s="24">
        <v>111.3</v>
      </c>
      <c r="E33" s="24"/>
      <c r="F33" s="23">
        <f t="shared" si="0"/>
        <v>-95.8</v>
      </c>
      <c r="G33" s="23">
        <f t="shared" si="1"/>
        <v>-111.3</v>
      </c>
      <c r="H33" s="25">
        <f t="shared" si="5"/>
        <v>0</v>
      </c>
      <c r="I33" s="25">
        <f t="shared" si="2"/>
        <v>0</v>
      </c>
      <c r="J33" s="24"/>
      <c r="K33" s="23"/>
      <c r="L33" s="24"/>
      <c r="M33" s="23"/>
    </row>
    <row r="34" spans="1:13" s="2" customFormat="1" ht="63.75" customHeight="1" hidden="1" outlineLevel="1">
      <c r="A34" s="33" t="s">
        <v>40</v>
      </c>
      <c r="B34" s="12" t="s">
        <v>41</v>
      </c>
      <c r="C34" s="24" t="e">
        <f>SUM(#REF!,#REF!,#REF!,#REF!,#REF!,#REF!,#REF!)</f>
        <v>#REF!</v>
      </c>
      <c r="D34" s="24" t="e">
        <f>SUM(#REF!,#REF!,#REF!,#REF!,#REF!,#REF!,#REF!)</f>
        <v>#REF!</v>
      </c>
      <c r="E34" s="24" t="e">
        <f>SUM(#REF!,#REF!,#REF!,#REF!,#REF!,#REF!,#REF!)</f>
        <v>#REF!</v>
      </c>
      <c r="F34" s="23" t="e">
        <f t="shared" si="0"/>
        <v>#REF!</v>
      </c>
      <c r="G34" s="23" t="e">
        <f t="shared" si="1"/>
        <v>#REF!</v>
      </c>
      <c r="H34" s="25" t="e">
        <f t="shared" si="5"/>
        <v>#REF!</v>
      </c>
      <c r="I34" s="25" t="e">
        <f t="shared" si="2"/>
        <v>#REF!</v>
      </c>
      <c r="J34" s="24"/>
      <c r="K34" s="23"/>
      <c r="L34" s="24"/>
      <c r="M34" s="23"/>
    </row>
    <row r="35" spans="1:13" s="2" customFormat="1" ht="63.75" customHeight="1" hidden="1" outlineLevel="1">
      <c r="A35" s="33" t="s">
        <v>42</v>
      </c>
      <c r="B35" s="12" t="s">
        <v>43</v>
      </c>
      <c r="C35" s="24" t="e">
        <f>SUM(#REF!,#REF!,#REF!,#REF!,#REF!,#REF!,#REF!)</f>
        <v>#REF!</v>
      </c>
      <c r="D35" s="24" t="e">
        <f>SUM(#REF!,#REF!,#REF!,#REF!,#REF!,#REF!,#REF!)</f>
        <v>#REF!</v>
      </c>
      <c r="E35" s="24" t="e">
        <f>SUM(#REF!,#REF!,#REF!,#REF!,#REF!,#REF!,#REF!)</f>
        <v>#REF!</v>
      </c>
      <c r="F35" s="23" t="e">
        <f t="shared" si="0"/>
        <v>#REF!</v>
      </c>
      <c r="G35" s="23" t="e">
        <f t="shared" si="1"/>
        <v>#REF!</v>
      </c>
      <c r="H35" s="25" t="e">
        <f t="shared" si="5"/>
        <v>#REF!</v>
      </c>
      <c r="I35" s="25" t="e">
        <f t="shared" si="2"/>
        <v>#REF!</v>
      </c>
      <c r="J35" s="24"/>
      <c r="K35" s="23"/>
      <c r="L35" s="24"/>
      <c r="M35" s="23"/>
    </row>
    <row r="36" spans="1:13" s="2" customFormat="1" ht="45" customHeight="1" hidden="1" outlineLevel="1">
      <c r="A36" s="32" t="s">
        <v>44</v>
      </c>
      <c r="B36" s="12" t="s">
        <v>45</v>
      </c>
      <c r="C36" s="24">
        <v>0</v>
      </c>
      <c r="D36" s="24">
        <v>0</v>
      </c>
      <c r="E36" s="24">
        <v>0</v>
      </c>
      <c r="F36" s="23">
        <f t="shared" si="0"/>
        <v>0</v>
      </c>
      <c r="G36" s="23">
        <f t="shared" si="1"/>
        <v>0</v>
      </c>
      <c r="H36" s="25" t="e">
        <f t="shared" si="5"/>
        <v>#DIV/0!</v>
      </c>
      <c r="I36" s="25" t="e">
        <f t="shared" si="2"/>
        <v>#DIV/0!</v>
      </c>
      <c r="J36" s="24"/>
      <c r="K36" s="23"/>
      <c r="L36" s="24"/>
      <c r="M36" s="23"/>
    </row>
    <row r="37" spans="1:13" s="2" customFormat="1" ht="51" customHeight="1" hidden="1" outlineLevel="1">
      <c r="A37" s="33" t="s">
        <v>46</v>
      </c>
      <c r="B37" s="12" t="s">
        <v>47</v>
      </c>
      <c r="C37" s="24" t="e">
        <f>SUM(#REF!,#REF!,#REF!,#REF!,#REF!,#REF!,#REF!)</f>
        <v>#REF!</v>
      </c>
      <c r="D37" s="24" t="e">
        <f>SUM(#REF!,#REF!,#REF!,#REF!,#REF!,#REF!,#REF!)</f>
        <v>#REF!</v>
      </c>
      <c r="E37" s="24" t="e">
        <f>SUM(#REF!,#REF!,#REF!,#REF!,#REF!,#REF!,#REF!)</f>
        <v>#REF!</v>
      </c>
      <c r="F37" s="23" t="e">
        <f t="shared" si="0"/>
        <v>#REF!</v>
      </c>
      <c r="G37" s="23" t="e">
        <f t="shared" si="1"/>
        <v>#REF!</v>
      </c>
      <c r="H37" s="25" t="e">
        <f t="shared" si="5"/>
        <v>#REF!</v>
      </c>
      <c r="I37" s="25" t="e">
        <f t="shared" si="2"/>
        <v>#REF!</v>
      </c>
      <c r="J37" s="24"/>
      <c r="K37" s="23"/>
      <c r="L37" s="24"/>
      <c r="M37" s="23"/>
    </row>
    <row r="38" spans="1:13" s="2" customFormat="1" ht="38.25" customHeight="1" hidden="1" outlineLevel="1">
      <c r="A38" s="33" t="s">
        <v>48</v>
      </c>
      <c r="B38" s="12" t="s">
        <v>49</v>
      </c>
      <c r="C38" s="24" t="e">
        <f>SUM(#REF!,#REF!,#REF!,#REF!,#REF!,#REF!,#REF!)</f>
        <v>#REF!</v>
      </c>
      <c r="D38" s="24" t="e">
        <f>SUM(#REF!,#REF!,#REF!,#REF!,#REF!,#REF!,#REF!)</f>
        <v>#REF!</v>
      </c>
      <c r="E38" s="24" t="e">
        <f>SUM(#REF!,#REF!,#REF!,#REF!,#REF!,#REF!,#REF!)</f>
        <v>#REF!</v>
      </c>
      <c r="F38" s="23" t="e">
        <f t="shared" si="0"/>
        <v>#REF!</v>
      </c>
      <c r="G38" s="23" t="e">
        <f t="shared" si="1"/>
        <v>#REF!</v>
      </c>
      <c r="H38" s="25" t="e">
        <f t="shared" si="5"/>
        <v>#REF!</v>
      </c>
      <c r="I38" s="25" t="e">
        <f t="shared" si="2"/>
        <v>#REF!</v>
      </c>
      <c r="J38" s="24"/>
      <c r="K38" s="23"/>
      <c r="L38" s="24"/>
      <c r="M38" s="23"/>
    </row>
    <row r="39" spans="1:13" s="2" customFormat="1" ht="48" hidden="1" outlineLevel="1">
      <c r="A39" s="33" t="s">
        <v>50</v>
      </c>
      <c r="B39" s="12" t="s">
        <v>51</v>
      </c>
      <c r="C39" s="24" t="e">
        <f>SUM(#REF!,#REF!,#REF!,#REF!,#REF!,#REF!,#REF!)</f>
        <v>#REF!</v>
      </c>
      <c r="D39" s="24" t="e">
        <f>SUM(#REF!,#REF!,#REF!,#REF!,#REF!,#REF!,#REF!)</f>
        <v>#REF!</v>
      </c>
      <c r="E39" s="24" t="e">
        <f>SUM(#REF!,#REF!,#REF!,#REF!,#REF!,#REF!,#REF!)</f>
        <v>#REF!</v>
      </c>
      <c r="F39" s="23" t="e">
        <f t="shared" si="0"/>
        <v>#REF!</v>
      </c>
      <c r="G39" s="23" t="e">
        <f t="shared" si="1"/>
        <v>#REF!</v>
      </c>
      <c r="H39" s="25" t="e">
        <f t="shared" si="5"/>
        <v>#REF!</v>
      </c>
      <c r="I39" s="25" t="e">
        <f t="shared" si="2"/>
        <v>#REF!</v>
      </c>
      <c r="J39" s="24"/>
      <c r="K39" s="23"/>
      <c r="L39" s="24"/>
      <c r="M39" s="23"/>
    </row>
    <row r="40" spans="1:13" s="2" customFormat="1" ht="36" hidden="1" outlineLevel="1">
      <c r="A40" s="33" t="s">
        <v>52</v>
      </c>
      <c r="B40" s="12" t="s">
        <v>53</v>
      </c>
      <c r="C40" s="24" t="e">
        <f>SUM(#REF!,#REF!,#REF!,#REF!,#REF!,#REF!,#REF!)</f>
        <v>#REF!</v>
      </c>
      <c r="D40" s="24" t="e">
        <f>SUM(#REF!,#REF!,#REF!,#REF!,#REF!,#REF!,#REF!)</f>
        <v>#REF!</v>
      </c>
      <c r="E40" s="24" t="e">
        <f>SUM(#REF!,#REF!,#REF!,#REF!,#REF!,#REF!,#REF!)</f>
        <v>#REF!</v>
      </c>
      <c r="F40" s="23" t="e">
        <f t="shared" si="0"/>
        <v>#REF!</v>
      </c>
      <c r="G40" s="23" t="e">
        <f t="shared" si="1"/>
        <v>#REF!</v>
      </c>
      <c r="H40" s="25" t="e">
        <f t="shared" si="5"/>
        <v>#REF!</v>
      </c>
      <c r="I40" s="25" t="e">
        <f t="shared" si="2"/>
        <v>#REF!</v>
      </c>
      <c r="J40" s="24"/>
      <c r="K40" s="23"/>
      <c r="L40" s="24"/>
      <c r="M40" s="23"/>
    </row>
    <row r="41" spans="1:13" s="2" customFormat="1" ht="84" hidden="1" outlineLevel="1">
      <c r="A41" s="13" t="s">
        <v>54</v>
      </c>
      <c r="B41" s="12" t="s">
        <v>55</v>
      </c>
      <c r="C41" s="24" t="e">
        <f>SUM(#REF!,#REF!,#REF!,#REF!,#REF!,#REF!,#REF!)</f>
        <v>#REF!</v>
      </c>
      <c r="D41" s="24" t="e">
        <f>SUM(#REF!,#REF!,#REF!,#REF!,#REF!,#REF!,#REF!)</f>
        <v>#REF!</v>
      </c>
      <c r="E41" s="24" t="e">
        <f>SUM(#REF!,#REF!,#REF!,#REF!,#REF!,#REF!,#REF!)</f>
        <v>#REF!</v>
      </c>
      <c r="F41" s="23" t="e">
        <f t="shared" si="0"/>
        <v>#REF!</v>
      </c>
      <c r="G41" s="23" t="e">
        <f t="shared" si="1"/>
        <v>#REF!</v>
      </c>
      <c r="H41" s="25" t="e">
        <f t="shared" si="5"/>
        <v>#REF!</v>
      </c>
      <c r="I41" s="25" t="e">
        <f t="shared" si="2"/>
        <v>#REF!</v>
      </c>
      <c r="J41" s="24"/>
      <c r="K41" s="23"/>
      <c r="L41" s="24"/>
      <c r="M41" s="23"/>
    </row>
    <row r="42" spans="1:13" s="2" customFormat="1" ht="51" customHeight="1" hidden="1" outlineLevel="1">
      <c r="A42" s="33" t="s">
        <v>56</v>
      </c>
      <c r="B42" s="12" t="s">
        <v>57</v>
      </c>
      <c r="C42" s="24" t="e">
        <f>SUM(#REF!,#REF!,#REF!,#REF!,#REF!,#REF!,#REF!)</f>
        <v>#REF!</v>
      </c>
      <c r="D42" s="24" t="e">
        <f>SUM(#REF!,#REF!,#REF!,#REF!,#REF!,#REF!,#REF!)</f>
        <v>#REF!</v>
      </c>
      <c r="E42" s="24" t="e">
        <f>SUM(#REF!,#REF!,#REF!,#REF!,#REF!,#REF!,#REF!)</f>
        <v>#REF!</v>
      </c>
      <c r="F42" s="23" t="e">
        <f t="shared" si="0"/>
        <v>#REF!</v>
      </c>
      <c r="G42" s="23" t="e">
        <f t="shared" si="1"/>
        <v>#REF!</v>
      </c>
      <c r="H42" s="25" t="e">
        <f t="shared" si="5"/>
        <v>#REF!</v>
      </c>
      <c r="I42" s="25" t="e">
        <f t="shared" si="2"/>
        <v>#REF!</v>
      </c>
      <c r="J42" s="24"/>
      <c r="K42" s="23"/>
      <c r="L42" s="24"/>
      <c r="M42" s="23"/>
    </row>
    <row r="43" spans="1:13" s="2" customFormat="1" ht="60" hidden="1" outlineLevel="1">
      <c r="A43" s="33" t="s">
        <v>58</v>
      </c>
      <c r="B43" s="12" t="s">
        <v>59</v>
      </c>
      <c r="C43" s="24" t="e">
        <f>SUM(#REF!,#REF!,#REF!,#REF!,#REF!,#REF!,#REF!)</f>
        <v>#REF!</v>
      </c>
      <c r="D43" s="24" t="e">
        <f>SUM(#REF!,#REF!,#REF!,#REF!,#REF!,#REF!,#REF!)</f>
        <v>#REF!</v>
      </c>
      <c r="E43" s="24" t="e">
        <f>SUM(#REF!,#REF!,#REF!,#REF!,#REF!,#REF!,#REF!)</f>
        <v>#REF!</v>
      </c>
      <c r="F43" s="23" t="e">
        <f t="shared" si="0"/>
        <v>#REF!</v>
      </c>
      <c r="G43" s="23" t="e">
        <f t="shared" si="1"/>
        <v>#REF!</v>
      </c>
      <c r="H43" s="25" t="e">
        <f t="shared" si="5"/>
        <v>#REF!</v>
      </c>
      <c r="I43" s="25" t="e">
        <f t="shared" si="2"/>
        <v>#REF!</v>
      </c>
      <c r="J43" s="24"/>
      <c r="K43" s="23"/>
      <c r="L43" s="24"/>
      <c r="M43" s="23"/>
    </row>
    <row r="44" spans="1:13" s="2" customFormat="1" ht="60" hidden="1" outlineLevel="1">
      <c r="A44" s="33" t="s">
        <v>60</v>
      </c>
      <c r="B44" s="12" t="s">
        <v>61</v>
      </c>
      <c r="C44" s="24" t="e">
        <f>SUM(#REF!,#REF!,#REF!,#REF!,#REF!,#REF!,#REF!)</f>
        <v>#REF!</v>
      </c>
      <c r="D44" s="24" t="e">
        <f>SUM(#REF!,#REF!,#REF!,#REF!,#REF!,#REF!,#REF!)</f>
        <v>#REF!</v>
      </c>
      <c r="E44" s="24" t="e">
        <f>SUM(#REF!,#REF!,#REF!,#REF!,#REF!,#REF!,#REF!)</f>
        <v>#REF!</v>
      </c>
      <c r="F44" s="23" t="e">
        <f t="shared" si="0"/>
        <v>#REF!</v>
      </c>
      <c r="G44" s="23" t="e">
        <f t="shared" si="1"/>
        <v>#REF!</v>
      </c>
      <c r="H44" s="25" t="e">
        <f t="shared" si="5"/>
        <v>#REF!</v>
      </c>
      <c r="I44" s="25" t="e">
        <f t="shared" si="2"/>
        <v>#REF!</v>
      </c>
      <c r="J44" s="24"/>
      <c r="K44" s="23"/>
      <c r="L44" s="24"/>
      <c r="M44" s="23"/>
    </row>
    <row r="45" spans="1:13" s="2" customFormat="1" ht="28.5" customHeight="1" hidden="1" outlineLevel="1">
      <c r="A45" s="13" t="s">
        <v>62</v>
      </c>
      <c r="B45" s="12" t="s">
        <v>63</v>
      </c>
      <c r="C45" s="24">
        <f>C46</f>
        <v>0</v>
      </c>
      <c r="D45" s="24">
        <f>D46</f>
        <v>0</v>
      </c>
      <c r="E45" s="24">
        <f>E46</f>
        <v>0</v>
      </c>
      <c r="F45" s="23">
        <f t="shared" si="0"/>
        <v>0</v>
      </c>
      <c r="G45" s="23">
        <f t="shared" si="1"/>
        <v>0</v>
      </c>
      <c r="H45" s="25" t="e">
        <f t="shared" si="5"/>
        <v>#DIV/0!</v>
      </c>
      <c r="I45" s="25" t="e">
        <f t="shared" si="2"/>
        <v>#DIV/0!</v>
      </c>
      <c r="J45" s="24"/>
      <c r="K45" s="23"/>
      <c r="L45" s="24"/>
      <c r="M45" s="23"/>
    </row>
    <row r="46" spans="1:13" s="2" customFormat="1" ht="48.75" customHeight="1" hidden="1" outlineLevel="1">
      <c r="A46" s="13" t="s">
        <v>64</v>
      </c>
      <c r="B46" s="12" t="s">
        <v>65</v>
      </c>
      <c r="C46" s="24">
        <f>C49+C48</f>
        <v>0</v>
      </c>
      <c r="D46" s="24">
        <f>D49+D48</f>
        <v>0</v>
      </c>
      <c r="E46" s="24">
        <f>E49+E48</f>
        <v>0</v>
      </c>
      <c r="F46" s="23">
        <f t="shared" si="0"/>
        <v>0</v>
      </c>
      <c r="G46" s="23">
        <f t="shared" si="1"/>
        <v>0</v>
      </c>
      <c r="H46" s="25" t="e">
        <f t="shared" si="5"/>
        <v>#DIV/0!</v>
      </c>
      <c r="I46" s="25" t="e">
        <f t="shared" si="2"/>
        <v>#DIV/0!</v>
      </c>
      <c r="J46" s="24"/>
      <c r="K46" s="23"/>
      <c r="L46" s="24"/>
      <c r="M46" s="23"/>
    </row>
    <row r="47" spans="1:13" s="2" customFormat="1" ht="60" hidden="1" outlineLevel="1">
      <c r="A47" s="33" t="s">
        <v>66</v>
      </c>
      <c r="B47" s="12" t="s">
        <v>67</v>
      </c>
      <c r="C47" s="24" t="e">
        <f>SUM(#REF!,#REF!,#REF!,#REF!,#REF!,#REF!,#REF!)</f>
        <v>#REF!</v>
      </c>
      <c r="D47" s="24" t="e">
        <f>SUM(#REF!,#REF!,#REF!,#REF!,#REF!,#REF!,#REF!)</f>
        <v>#REF!</v>
      </c>
      <c r="E47" s="24" t="e">
        <f>SUM(#REF!,#REF!,#REF!,#REF!,#REF!,#REF!,#REF!)</f>
        <v>#REF!</v>
      </c>
      <c r="F47" s="23" t="e">
        <f t="shared" si="0"/>
        <v>#REF!</v>
      </c>
      <c r="G47" s="23" t="e">
        <f t="shared" si="1"/>
        <v>#REF!</v>
      </c>
      <c r="H47" s="25" t="e">
        <f t="shared" si="5"/>
        <v>#REF!</v>
      </c>
      <c r="I47" s="25" t="e">
        <f t="shared" si="2"/>
        <v>#REF!</v>
      </c>
      <c r="J47" s="24"/>
      <c r="K47" s="23"/>
      <c r="L47" s="24"/>
      <c r="M47" s="23"/>
    </row>
    <row r="48" spans="1:13" s="2" customFormat="1" ht="43.5" customHeight="1" hidden="1" outlineLevel="1">
      <c r="A48" s="33" t="s">
        <v>68</v>
      </c>
      <c r="B48" s="12" t="s">
        <v>69</v>
      </c>
      <c r="C48" s="24">
        <f>120000-120000</f>
        <v>0</v>
      </c>
      <c r="D48" s="24">
        <f>120000-120000</f>
        <v>0</v>
      </c>
      <c r="E48" s="24">
        <f>120000-120000</f>
        <v>0</v>
      </c>
      <c r="F48" s="23">
        <f t="shared" si="0"/>
        <v>0</v>
      </c>
      <c r="G48" s="23">
        <f t="shared" si="1"/>
        <v>0</v>
      </c>
      <c r="H48" s="25" t="e">
        <f t="shared" si="5"/>
        <v>#DIV/0!</v>
      </c>
      <c r="I48" s="25" t="e">
        <f t="shared" si="2"/>
        <v>#DIV/0!</v>
      </c>
      <c r="J48" s="24"/>
      <c r="K48" s="23"/>
      <c r="L48" s="24"/>
      <c r="M48" s="23"/>
    </row>
    <row r="49" spans="1:13" s="2" customFormat="1" ht="48" hidden="1" outlineLevel="1">
      <c r="A49" s="33" t="s">
        <v>70</v>
      </c>
      <c r="B49" s="12" t="s">
        <v>71</v>
      </c>
      <c r="C49" s="24">
        <v>0</v>
      </c>
      <c r="D49" s="24">
        <v>0</v>
      </c>
      <c r="E49" s="24">
        <v>0</v>
      </c>
      <c r="F49" s="23">
        <f t="shared" si="0"/>
        <v>0</v>
      </c>
      <c r="G49" s="23">
        <f t="shared" si="1"/>
        <v>0</v>
      </c>
      <c r="H49" s="25" t="e">
        <f t="shared" si="5"/>
        <v>#DIV/0!</v>
      </c>
      <c r="I49" s="25" t="e">
        <f t="shared" si="2"/>
        <v>#DIV/0!</v>
      </c>
      <c r="J49" s="24"/>
      <c r="K49" s="23"/>
      <c r="L49" s="24"/>
      <c r="M49" s="23"/>
    </row>
    <row r="50" spans="1:13" s="2" customFormat="1" ht="84" customHeight="1" outlineLevel="1">
      <c r="A50" s="13" t="s">
        <v>72</v>
      </c>
      <c r="B50" s="12" t="s">
        <v>73</v>
      </c>
      <c r="C50" s="24">
        <v>43.8</v>
      </c>
      <c r="D50" s="24">
        <v>21</v>
      </c>
      <c r="E50" s="24"/>
      <c r="F50" s="23">
        <f t="shared" si="0"/>
        <v>-43.8</v>
      </c>
      <c r="G50" s="23">
        <f t="shared" si="1"/>
        <v>-21</v>
      </c>
      <c r="H50" s="25">
        <f t="shared" si="5"/>
        <v>0</v>
      </c>
      <c r="I50" s="25"/>
      <c r="J50" s="24"/>
      <c r="K50" s="23"/>
      <c r="L50" s="24"/>
      <c r="M50" s="23"/>
    </row>
    <row r="51" spans="1:13" s="2" customFormat="1" ht="72" hidden="1" outlineLevel="1">
      <c r="A51" s="13" t="s">
        <v>74</v>
      </c>
      <c r="B51" s="12" t="s">
        <v>75</v>
      </c>
      <c r="C51" s="23"/>
      <c r="D51" s="23">
        <v>0</v>
      </c>
      <c r="E51" s="23">
        <v>0</v>
      </c>
      <c r="F51" s="23">
        <f t="shared" si="0"/>
        <v>0</v>
      </c>
      <c r="G51" s="23">
        <f t="shared" si="1"/>
        <v>0</v>
      </c>
      <c r="H51" s="25" t="e">
        <f t="shared" si="5"/>
        <v>#DIV/0!</v>
      </c>
      <c r="I51" s="25" t="e">
        <f t="shared" si="2"/>
        <v>#DIV/0!</v>
      </c>
      <c r="J51" s="23">
        <v>0</v>
      </c>
      <c r="K51" s="23" t="e">
        <f t="shared" si="3"/>
        <v>#DIV/0!</v>
      </c>
      <c r="L51" s="23">
        <v>0</v>
      </c>
      <c r="M51" s="23" t="e">
        <f t="shared" si="4"/>
        <v>#DIV/0!</v>
      </c>
    </row>
    <row r="52" spans="1:13" s="2" customFormat="1" ht="27.75" customHeight="1" collapsed="1">
      <c r="A52" s="16" t="s">
        <v>76</v>
      </c>
      <c r="B52" s="15" t="s">
        <v>77</v>
      </c>
      <c r="C52" s="23">
        <f>C57</f>
        <v>188.5</v>
      </c>
      <c r="D52" s="23">
        <f>D57</f>
        <v>926.4</v>
      </c>
      <c r="E52" s="23">
        <f>E57</f>
        <v>203</v>
      </c>
      <c r="F52" s="23">
        <f t="shared" si="0"/>
        <v>14.5</v>
      </c>
      <c r="G52" s="23">
        <f t="shared" si="1"/>
        <v>-723.4</v>
      </c>
      <c r="H52" s="25">
        <f t="shared" si="5"/>
        <v>107.6923076923077</v>
      </c>
      <c r="I52" s="25">
        <f t="shared" si="2"/>
        <v>21.912780656303973</v>
      </c>
      <c r="J52" s="23">
        <f>J57</f>
        <v>102.9</v>
      </c>
      <c r="K52" s="23">
        <f t="shared" si="3"/>
        <v>50.6896551724138</v>
      </c>
      <c r="L52" s="23">
        <f>L57</f>
        <v>0</v>
      </c>
      <c r="M52" s="23">
        <f t="shared" si="4"/>
        <v>0</v>
      </c>
    </row>
    <row r="53" spans="1:13" s="2" customFormat="1" ht="22.5" hidden="1" outlineLevel="1">
      <c r="A53" s="13" t="s">
        <v>78</v>
      </c>
      <c r="B53" s="12" t="s">
        <v>79</v>
      </c>
      <c r="C53" s="23">
        <f>C56</f>
        <v>0</v>
      </c>
      <c r="D53" s="23">
        <f>D56</f>
        <v>0</v>
      </c>
      <c r="E53" s="23">
        <f>E56</f>
        <v>0</v>
      </c>
      <c r="F53" s="23">
        <f t="shared" si="0"/>
        <v>0</v>
      </c>
      <c r="G53" s="23">
        <f t="shared" si="1"/>
        <v>0</v>
      </c>
      <c r="H53" s="25" t="e">
        <f t="shared" si="5"/>
        <v>#DIV/0!</v>
      </c>
      <c r="I53" s="25" t="e">
        <f t="shared" si="2"/>
        <v>#DIV/0!</v>
      </c>
      <c r="J53" s="23">
        <f>J56</f>
        <v>0</v>
      </c>
      <c r="K53" s="23" t="e">
        <f t="shared" si="3"/>
        <v>#DIV/0!</v>
      </c>
      <c r="L53" s="23">
        <f>L56</f>
        <v>0</v>
      </c>
      <c r="M53" s="23" t="e">
        <f t="shared" si="4"/>
        <v>#DIV/0!</v>
      </c>
    </row>
    <row r="54" spans="1:13" s="2" customFormat="1" ht="12.75" customHeight="1" hidden="1" outlineLevel="1">
      <c r="A54" s="13" t="s">
        <v>80</v>
      </c>
      <c r="B54" s="12" t="s">
        <v>81</v>
      </c>
      <c r="C54" s="23" t="e">
        <f>SUM(#REF!,#REF!,#REF!,#REF!,#REF!,#REF!,#REF!)</f>
        <v>#REF!</v>
      </c>
      <c r="D54" s="23" t="e">
        <f>SUM(#REF!,#REF!,#REF!,#REF!,#REF!,#REF!,#REF!)</f>
        <v>#REF!</v>
      </c>
      <c r="E54" s="23" t="e">
        <f>SUM(#REF!,#REF!,#REF!,#REF!,#REF!,#REF!,#REF!)</f>
        <v>#REF!</v>
      </c>
      <c r="F54" s="23" t="e">
        <f t="shared" si="0"/>
        <v>#REF!</v>
      </c>
      <c r="G54" s="23" t="e">
        <f t="shared" si="1"/>
        <v>#REF!</v>
      </c>
      <c r="H54" s="25" t="e">
        <f t="shared" si="5"/>
        <v>#REF!</v>
      </c>
      <c r="I54" s="25" t="e">
        <f t="shared" si="2"/>
        <v>#REF!</v>
      </c>
      <c r="J54" s="23" t="e">
        <f>SUM(#REF!,#REF!,#REF!,#REF!,#REF!,#REF!,#REF!)</f>
        <v>#REF!</v>
      </c>
      <c r="K54" s="23" t="e">
        <f t="shared" si="3"/>
        <v>#REF!</v>
      </c>
      <c r="L54" s="23" t="e">
        <f>SUM(#REF!,#REF!,#REF!,#REF!,#REF!,#REF!,#REF!)</f>
        <v>#REF!</v>
      </c>
      <c r="M54" s="23" t="e">
        <f t="shared" si="4"/>
        <v>#REF!</v>
      </c>
    </row>
    <row r="55" spans="1:13" s="2" customFormat="1" ht="24" hidden="1" outlineLevel="1">
      <c r="A55" s="13" t="s">
        <v>82</v>
      </c>
      <c r="B55" s="12" t="s">
        <v>83</v>
      </c>
      <c r="C55" s="23" t="e">
        <f>SUM(#REF!,#REF!,#REF!,#REF!,#REF!,#REF!,#REF!)</f>
        <v>#REF!</v>
      </c>
      <c r="D55" s="23" t="e">
        <f>SUM(#REF!,#REF!,#REF!,#REF!,#REF!,#REF!,#REF!)</f>
        <v>#REF!</v>
      </c>
      <c r="E55" s="23" t="e">
        <f>SUM(#REF!,#REF!,#REF!,#REF!,#REF!,#REF!,#REF!)</f>
        <v>#REF!</v>
      </c>
      <c r="F55" s="23" t="e">
        <f t="shared" si="0"/>
        <v>#REF!</v>
      </c>
      <c r="G55" s="23" t="e">
        <f t="shared" si="1"/>
        <v>#REF!</v>
      </c>
      <c r="H55" s="25" t="e">
        <f t="shared" si="5"/>
        <v>#REF!</v>
      </c>
      <c r="I55" s="25" t="e">
        <f t="shared" si="2"/>
        <v>#REF!</v>
      </c>
      <c r="J55" s="23" t="e">
        <f>SUM(#REF!,#REF!,#REF!,#REF!,#REF!,#REF!,#REF!)</f>
        <v>#REF!</v>
      </c>
      <c r="K55" s="23" t="e">
        <f t="shared" si="3"/>
        <v>#REF!</v>
      </c>
      <c r="L55" s="23" t="e">
        <f>SUM(#REF!,#REF!,#REF!,#REF!,#REF!,#REF!,#REF!)</f>
        <v>#REF!</v>
      </c>
      <c r="M55" s="23" t="e">
        <f t="shared" si="4"/>
        <v>#REF!</v>
      </c>
    </row>
    <row r="56" spans="1:13" s="2" customFormat="1" ht="24" hidden="1" outlineLevel="1">
      <c r="A56" s="13" t="s">
        <v>84</v>
      </c>
      <c r="B56" s="12" t="s">
        <v>85</v>
      </c>
      <c r="C56" s="23">
        <f>140-140</f>
        <v>0</v>
      </c>
      <c r="D56" s="23">
        <f>140-140</f>
        <v>0</v>
      </c>
      <c r="E56" s="23">
        <f>140-140</f>
        <v>0</v>
      </c>
      <c r="F56" s="23">
        <f t="shared" si="0"/>
        <v>0</v>
      </c>
      <c r="G56" s="23">
        <f t="shared" si="1"/>
        <v>0</v>
      </c>
      <c r="H56" s="25" t="e">
        <f t="shared" si="5"/>
        <v>#DIV/0!</v>
      </c>
      <c r="I56" s="25" t="e">
        <f t="shared" si="2"/>
        <v>#DIV/0!</v>
      </c>
      <c r="J56" s="23">
        <f>140-140</f>
        <v>0</v>
      </c>
      <c r="K56" s="23" t="e">
        <f t="shared" si="3"/>
        <v>#DIV/0!</v>
      </c>
      <c r="L56" s="23">
        <f>140-140</f>
        <v>0</v>
      </c>
      <c r="M56" s="23" t="e">
        <f t="shared" si="4"/>
        <v>#DIV/0!</v>
      </c>
    </row>
    <row r="57" spans="1:13" s="2" customFormat="1" ht="84" customHeight="1" outlineLevel="1">
      <c r="A57" s="13" t="s">
        <v>86</v>
      </c>
      <c r="B57" s="12" t="s">
        <v>87</v>
      </c>
      <c r="C57" s="23">
        <v>188.5</v>
      </c>
      <c r="D57" s="23">
        <v>926.4</v>
      </c>
      <c r="E57" s="23">
        <v>203</v>
      </c>
      <c r="F57" s="23">
        <f t="shared" si="0"/>
        <v>14.5</v>
      </c>
      <c r="G57" s="23">
        <f t="shared" si="1"/>
        <v>-723.4</v>
      </c>
      <c r="H57" s="25">
        <f t="shared" si="5"/>
        <v>107.6923076923077</v>
      </c>
      <c r="I57" s="25">
        <f t="shared" si="2"/>
        <v>21.912780656303973</v>
      </c>
      <c r="J57" s="23">
        <v>102.9</v>
      </c>
      <c r="K57" s="23">
        <f t="shared" si="3"/>
        <v>50.6896551724138</v>
      </c>
      <c r="L57" s="23"/>
      <c r="M57" s="23">
        <f t="shared" si="4"/>
        <v>0</v>
      </c>
    </row>
    <row r="58" spans="1:13" s="2" customFormat="1" ht="22.5" customHeight="1">
      <c r="A58" s="16" t="s">
        <v>88</v>
      </c>
      <c r="B58" s="15" t="s">
        <v>89</v>
      </c>
      <c r="C58" s="23">
        <f>C59+C60</f>
        <v>15</v>
      </c>
      <c r="D58" s="23">
        <f>D59+D60</f>
        <v>60</v>
      </c>
      <c r="E58" s="23">
        <f>E59+E60</f>
        <v>0</v>
      </c>
      <c r="F58" s="23">
        <f aca="true" t="shared" si="6" ref="F58:F74">E58-C58</f>
        <v>-15</v>
      </c>
      <c r="G58" s="23">
        <f aca="true" t="shared" si="7" ref="G58:G74">E58-D58</f>
        <v>-60</v>
      </c>
      <c r="H58" s="25">
        <f aca="true" t="shared" si="8" ref="H58:H74">E58/C58%</f>
        <v>0</v>
      </c>
      <c r="I58" s="25">
        <f aca="true" t="shared" si="9" ref="I58:I74">E58/D58%</f>
        <v>0</v>
      </c>
      <c r="J58" s="23">
        <f>J59+J60</f>
        <v>0</v>
      </c>
      <c r="K58" s="23"/>
      <c r="L58" s="23">
        <f>L59+L60</f>
        <v>0</v>
      </c>
      <c r="M58" s="23"/>
    </row>
    <row r="59" spans="1:13" s="2" customFormat="1" ht="36" outlineLevel="1">
      <c r="A59" s="13" t="s">
        <v>145</v>
      </c>
      <c r="B59" s="12" t="s">
        <v>144</v>
      </c>
      <c r="C59" s="23"/>
      <c r="D59" s="23">
        <v>30</v>
      </c>
      <c r="E59" s="23"/>
      <c r="F59" s="23">
        <f t="shared" si="6"/>
        <v>0</v>
      </c>
      <c r="G59" s="23">
        <f t="shared" si="7"/>
        <v>-30</v>
      </c>
      <c r="H59" s="25"/>
      <c r="I59" s="25">
        <f t="shared" si="9"/>
        <v>0</v>
      </c>
      <c r="J59" s="23"/>
      <c r="K59" s="23"/>
      <c r="L59" s="23"/>
      <c r="M59" s="23"/>
    </row>
    <row r="60" spans="1:13" s="2" customFormat="1" ht="48.75" customHeight="1" outlineLevel="1">
      <c r="A60" s="13" t="s">
        <v>90</v>
      </c>
      <c r="B60" s="12" t="s">
        <v>91</v>
      </c>
      <c r="C60" s="23">
        <v>15</v>
      </c>
      <c r="D60" s="23">
        <v>30</v>
      </c>
      <c r="E60" s="23">
        <v>0</v>
      </c>
      <c r="F60" s="23">
        <f t="shared" si="6"/>
        <v>-15</v>
      </c>
      <c r="G60" s="23">
        <f t="shared" si="7"/>
        <v>-30</v>
      </c>
      <c r="H60" s="25">
        <f t="shared" si="8"/>
        <v>0</v>
      </c>
      <c r="I60" s="25"/>
      <c r="J60" s="23">
        <v>0</v>
      </c>
      <c r="K60" s="23"/>
      <c r="L60" s="23">
        <v>0</v>
      </c>
      <c r="M60" s="23"/>
    </row>
    <row r="61" spans="1:13" s="2" customFormat="1" ht="24" hidden="1" outlineLevel="1">
      <c r="A61" s="13" t="s">
        <v>92</v>
      </c>
      <c r="B61" s="12" t="s">
        <v>93</v>
      </c>
      <c r="C61" s="23"/>
      <c r="D61" s="23"/>
      <c r="E61" s="23"/>
      <c r="F61" s="23">
        <f t="shared" si="6"/>
        <v>0</v>
      </c>
      <c r="G61" s="23">
        <f t="shared" si="7"/>
        <v>0</v>
      </c>
      <c r="H61" s="25" t="e">
        <f t="shared" si="8"/>
        <v>#DIV/0!</v>
      </c>
      <c r="I61" s="25" t="e">
        <f t="shared" si="9"/>
        <v>#DIV/0!</v>
      </c>
      <c r="J61" s="23"/>
      <c r="K61" s="23" t="e">
        <f aca="true" t="shared" si="10" ref="K61:K74">J61/E61%</f>
        <v>#DIV/0!</v>
      </c>
      <c r="L61" s="23"/>
      <c r="M61" s="23" t="e">
        <f aca="true" t="shared" si="11" ref="M61:M74">L61/J61%</f>
        <v>#DIV/0!</v>
      </c>
    </row>
    <row r="62" spans="1:13" s="2" customFormat="1" ht="21" customHeight="1" hidden="1" outlineLevel="1">
      <c r="A62" s="13" t="s">
        <v>94</v>
      </c>
      <c r="B62" s="12" t="s">
        <v>95</v>
      </c>
      <c r="C62" s="23">
        <f>C64</f>
        <v>0</v>
      </c>
      <c r="D62" s="23">
        <f>D64</f>
        <v>0</v>
      </c>
      <c r="E62" s="23">
        <f>E64</f>
        <v>0</v>
      </c>
      <c r="F62" s="23">
        <f t="shared" si="6"/>
        <v>0</v>
      </c>
      <c r="G62" s="23">
        <f t="shared" si="7"/>
        <v>0</v>
      </c>
      <c r="H62" s="25" t="e">
        <f t="shared" si="8"/>
        <v>#DIV/0!</v>
      </c>
      <c r="I62" s="25" t="e">
        <f t="shared" si="9"/>
        <v>#DIV/0!</v>
      </c>
      <c r="J62" s="23">
        <f>J64</f>
        <v>0</v>
      </c>
      <c r="K62" s="23" t="e">
        <f t="shared" si="10"/>
        <v>#DIV/0!</v>
      </c>
      <c r="L62" s="23">
        <f>L64</f>
        <v>0</v>
      </c>
      <c r="M62" s="23" t="e">
        <f t="shared" si="11"/>
        <v>#DIV/0!</v>
      </c>
    </row>
    <row r="63" spans="1:13" s="2" customFormat="1" ht="22.5" hidden="1" outlineLevel="1">
      <c r="A63" s="13" t="s">
        <v>96</v>
      </c>
      <c r="B63" s="12" t="s">
        <v>97</v>
      </c>
      <c r="C63" s="23"/>
      <c r="D63" s="23"/>
      <c r="E63" s="23"/>
      <c r="F63" s="23">
        <f t="shared" si="6"/>
        <v>0</v>
      </c>
      <c r="G63" s="23">
        <f t="shared" si="7"/>
        <v>0</v>
      </c>
      <c r="H63" s="25" t="e">
        <f t="shared" si="8"/>
        <v>#DIV/0!</v>
      </c>
      <c r="I63" s="25" t="e">
        <f t="shared" si="9"/>
        <v>#DIV/0!</v>
      </c>
      <c r="J63" s="23"/>
      <c r="K63" s="23" t="e">
        <f t="shared" si="10"/>
        <v>#DIV/0!</v>
      </c>
      <c r="L63" s="23"/>
      <c r="M63" s="23" t="e">
        <f t="shared" si="11"/>
        <v>#DIV/0!</v>
      </c>
    </row>
    <row r="64" spans="1:13" s="2" customFormat="1" ht="16.5" customHeight="1" hidden="1" outlineLevel="1">
      <c r="A64" s="13" t="s">
        <v>98</v>
      </c>
      <c r="B64" s="12" t="s">
        <v>99</v>
      </c>
      <c r="C64" s="23"/>
      <c r="D64" s="23"/>
      <c r="E64" s="23"/>
      <c r="F64" s="23">
        <f t="shared" si="6"/>
        <v>0</v>
      </c>
      <c r="G64" s="23">
        <f t="shared" si="7"/>
        <v>0</v>
      </c>
      <c r="H64" s="25" t="e">
        <f t="shared" si="8"/>
        <v>#DIV/0!</v>
      </c>
      <c r="I64" s="25" t="e">
        <f t="shared" si="9"/>
        <v>#DIV/0!</v>
      </c>
      <c r="J64" s="23"/>
      <c r="K64" s="23" t="e">
        <f t="shared" si="10"/>
        <v>#DIV/0!</v>
      </c>
      <c r="L64" s="23"/>
      <c r="M64" s="23" t="e">
        <f t="shared" si="11"/>
        <v>#DIV/0!</v>
      </c>
    </row>
    <row r="65" spans="1:13" s="2" customFormat="1" ht="24" hidden="1" outlineLevel="1">
      <c r="A65" s="13" t="s">
        <v>100</v>
      </c>
      <c r="B65" s="12" t="s">
        <v>101</v>
      </c>
      <c r="C65" s="23"/>
      <c r="D65" s="23"/>
      <c r="E65" s="23"/>
      <c r="F65" s="23">
        <f t="shared" si="6"/>
        <v>0</v>
      </c>
      <c r="G65" s="23">
        <f t="shared" si="7"/>
        <v>0</v>
      </c>
      <c r="H65" s="25" t="e">
        <f t="shared" si="8"/>
        <v>#DIV/0!</v>
      </c>
      <c r="I65" s="25" t="e">
        <f t="shared" si="9"/>
        <v>#DIV/0!</v>
      </c>
      <c r="J65" s="23"/>
      <c r="K65" s="23" t="e">
        <f t="shared" si="10"/>
        <v>#DIV/0!</v>
      </c>
      <c r="L65" s="23"/>
      <c r="M65" s="23" t="e">
        <f t="shared" si="11"/>
        <v>#DIV/0!</v>
      </c>
    </row>
    <row r="66" spans="1:13" s="2" customFormat="1" ht="15" customHeight="1">
      <c r="A66" s="16" t="s">
        <v>102</v>
      </c>
      <c r="B66" s="15" t="s">
        <v>103</v>
      </c>
      <c r="C66" s="26">
        <f>C67</f>
        <v>16799.5</v>
      </c>
      <c r="D66" s="26">
        <f>D67</f>
        <v>13677.4</v>
      </c>
      <c r="E66" s="26">
        <f>E67</f>
        <v>6963.200000000001</v>
      </c>
      <c r="F66" s="26">
        <f t="shared" si="6"/>
        <v>-9836.3</v>
      </c>
      <c r="G66" s="26">
        <f t="shared" si="7"/>
        <v>-6714.199999999999</v>
      </c>
      <c r="H66" s="27">
        <f t="shared" si="8"/>
        <v>41.448852644423944</v>
      </c>
      <c r="I66" s="27">
        <f t="shared" si="9"/>
        <v>50.910260722067065</v>
      </c>
      <c r="J66" s="26">
        <f>J67</f>
        <v>6951</v>
      </c>
      <c r="K66" s="26">
        <f t="shared" si="10"/>
        <v>99.8247931985294</v>
      </c>
      <c r="L66" s="26">
        <f>L67</f>
        <v>6854.5</v>
      </c>
      <c r="M66" s="26">
        <f t="shared" si="11"/>
        <v>98.61171054524529</v>
      </c>
    </row>
    <row r="67" spans="1:13" s="2" customFormat="1" ht="36">
      <c r="A67" s="16" t="s">
        <v>104</v>
      </c>
      <c r="B67" s="15" t="s">
        <v>105</v>
      </c>
      <c r="C67" s="26">
        <f>SUM(C68,C70,C69,C73)</f>
        <v>16799.5</v>
      </c>
      <c r="D67" s="26">
        <f>SUM(D68,D70,D69,D73)</f>
        <v>13677.4</v>
      </c>
      <c r="E67" s="26">
        <f>SUM(E68,E70,E69,E73)</f>
        <v>6963.200000000001</v>
      </c>
      <c r="F67" s="26">
        <f t="shared" si="6"/>
        <v>-9836.3</v>
      </c>
      <c r="G67" s="26">
        <f t="shared" si="7"/>
        <v>-6714.199999999999</v>
      </c>
      <c r="H67" s="27">
        <f t="shared" si="8"/>
        <v>41.448852644423944</v>
      </c>
      <c r="I67" s="27">
        <f t="shared" si="9"/>
        <v>50.910260722067065</v>
      </c>
      <c r="J67" s="26">
        <f>SUM(J68,J70,J69,J73)</f>
        <v>6951</v>
      </c>
      <c r="K67" s="26">
        <f t="shared" si="10"/>
        <v>99.8247931985294</v>
      </c>
      <c r="L67" s="26">
        <f>SUM(L68,L70,L69,L73)</f>
        <v>6854.5</v>
      </c>
      <c r="M67" s="26">
        <f t="shared" si="11"/>
        <v>98.61171054524529</v>
      </c>
    </row>
    <row r="68" spans="1:13" s="2" customFormat="1" ht="26.25" customHeight="1" outlineLevel="1">
      <c r="A68" s="13" t="s">
        <v>106</v>
      </c>
      <c r="B68" s="12" t="s">
        <v>107</v>
      </c>
      <c r="C68" s="23">
        <v>8902.6</v>
      </c>
      <c r="D68" s="23">
        <v>8330.5</v>
      </c>
      <c r="E68" s="23">
        <v>5894.5</v>
      </c>
      <c r="F68" s="23">
        <f t="shared" si="6"/>
        <v>-3008.1000000000004</v>
      </c>
      <c r="G68" s="23">
        <f t="shared" si="7"/>
        <v>-2436</v>
      </c>
      <c r="H68" s="25">
        <f t="shared" si="8"/>
        <v>66.21099454092062</v>
      </c>
      <c r="I68" s="25">
        <f t="shared" si="9"/>
        <v>70.75805773963147</v>
      </c>
      <c r="J68" s="23">
        <v>5894.5</v>
      </c>
      <c r="K68" s="23">
        <f t="shared" si="10"/>
        <v>100</v>
      </c>
      <c r="L68" s="23">
        <v>5894.5</v>
      </c>
      <c r="M68" s="23">
        <f t="shared" si="11"/>
        <v>100</v>
      </c>
    </row>
    <row r="69" spans="1:13" s="2" customFormat="1" ht="36" customHeight="1" outlineLevel="1">
      <c r="A69" s="13" t="s">
        <v>108</v>
      </c>
      <c r="B69" s="12" t="s">
        <v>109</v>
      </c>
      <c r="C69" s="24">
        <v>5549.2</v>
      </c>
      <c r="D69" s="24">
        <v>1942</v>
      </c>
      <c r="E69" s="24">
        <v>746.1</v>
      </c>
      <c r="F69" s="23">
        <f t="shared" si="6"/>
        <v>-4803.099999999999</v>
      </c>
      <c r="G69" s="23">
        <f t="shared" si="7"/>
        <v>-1195.9</v>
      </c>
      <c r="H69" s="25">
        <f t="shared" si="8"/>
        <v>13.445181287392778</v>
      </c>
      <c r="I69" s="25">
        <f t="shared" si="9"/>
        <v>38.41915550978373</v>
      </c>
      <c r="J69" s="24">
        <v>724.9</v>
      </c>
      <c r="K69" s="23">
        <f t="shared" si="10"/>
        <v>97.15855783407049</v>
      </c>
      <c r="L69" s="24">
        <v>618.8</v>
      </c>
      <c r="M69" s="23">
        <f t="shared" si="11"/>
        <v>85.36349841357428</v>
      </c>
    </row>
    <row r="70" spans="1:13" s="2" customFormat="1" ht="28.5" customHeight="1" outlineLevel="1">
      <c r="A70" s="13" t="s">
        <v>110</v>
      </c>
      <c r="B70" s="12" t="s">
        <v>111</v>
      </c>
      <c r="C70" s="23">
        <v>197.5</v>
      </c>
      <c r="D70" s="23">
        <v>225.4</v>
      </c>
      <c r="E70" s="23">
        <v>322.6</v>
      </c>
      <c r="F70" s="23">
        <f t="shared" si="6"/>
        <v>125.10000000000002</v>
      </c>
      <c r="G70" s="23">
        <f t="shared" si="7"/>
        <v>97.20000000000002</v>
      </c>
      <c r="H70" s="25">
        <f t="shared" si="8"/>
        <v>163.34177215189874</v>
      </c>
      <c r="I70" s="25">
        <f t="shared" si="9"/>
        <v>143.12333629103816</v>
      </c>
      <c r="J70" s="23">
        <v>331.6</v>
      </c>
      <c r="K70" s="23">
        <f t="shared" si="10"/>
        <v>102.78983261004339</v>
      </c>
      <c r="L70" s="23">
        <v>341.2</v>
      </c>
      <c r="M70" s="23">
        <f t="shared" si="11"/>
        <v>102.89505428226778</v>
      </c>
    </row>
    <row r="71" spans="1:13" s="2" customFormat="1" ht="24" hidden="1" outlineLevel="1">
      <c r="A71" s="13" t="s">
        <v>113</v>
      </c>
      <c r="B71" s="12" t="s">
        <v>112</v>
      </c>
      <c r="C71" s="23"/>
      <c r="D71" s="23"/>
      <c r="E71" s="23"/>
      <c r="F71" s="23">
        <f t="shared" si="6"/>
        <v>0</v>
      </c>
      <c r="G71" s="23">
        <f t="shared" si="7"/>
        <v>0</v>
      </c>
      <c r="H71" s="25" t="e">
        <f t="shared" si="8"/>
        <v>#DIV/0!</v>
      </c>
      <c r="I71" s="25" t="e">
        <f t="shared" si="9"/>
        <v>#DIV/0!</v>
      </c>
      <c r="J71" s="23"/>
      <c r="K71" s="23" t="e">
        <f t="shared" si="10"/>
        <v>#DIV/0!</v>
      </c>
      <c r="L71" s="23"/>
      <c r="M71" s="23" t="e">
        <f t="shared" si="11"/>
        <v>#DIV/0!</v>
      </c>
    </row>
    <row r="72" spans="1:13" s="2" customFormat="1" ht="12.75" customHeight="1" hidden="1" outlineLevel="1">
      <c r="A72" s="13" t="s">
        <v>114</v>
      </c>
      <c r="B72" s="12" t="s">
        <v>115</v>
      </c>
      <c r="C72" s="23"/>
      <c r="D72" s="23"/>
      <c r="E72" s="23"/>
      <c r="F72" s="23">
        <f t="shared" si="6"/>
        <v>0</v>
      </c>
      <c r="G72" s="23">
        <f t="shared" si="7"/>
        <v>0</v>
      </c>
      <c r="H72" s="25" t="e">
        <f t="shared" si="8"/>
        <v>#DIV/0!</v>
      </c>
      <c r="I72" s="25" t="e">
        <f t="shared" si="9"/>
        <v>#DIV/0!</v>
      </c>
      <c r="J72" s="23"/>
      <c r="K72" s="23" t="e">
        <f t="shared" si="10"/>
        <v>#DIV/0!</v>
      </c>
      <c r="L72" s="23"/>
      <c r="M72" s="23" t="e">
        <f t="shared" si="11"/>
        <v>#DIV/0!</v>
      </c>
    </row>
    <row r="73" spans="1:13" s="7" customFormat="1" ht="15.75" customHeight="1" outlineLevel="1">
      <c r="A73" s="13" t="s">
        <v>116</v>
      </c>
      <c r="B73" s="12" t="s">
        <v>117</v>
      </c>
      <c r="C73" s="23">
        <v>2150.2</v>
      </c>
      <c r="D73" s="23">
        <v>3179.5</v>
      </c>
      <c r="E73" s="23">
        <v>0</v>
      </c>
      <c r="F73" s="23">
        <f t="shared" si="6"/>
        <v>-2150.2</v>
      </c>
      <c r="G73" s="23">
        <f t="shared" si="7"/>
        <v>-3179.5</v>
      </c>
      <c r="H73" s="25">
        <f t="shared" si="8"/>
        <v>0</v>
      </c>
      <c r="I73" s="25">
        <f t="shared" si="9"/>
        <v>0</v>
      </c>
      <c r="J73" s="23">
        <v>0</v>
      </c>
      <c r="K73" s="23"/>
      <c r="L73" s="23">
        <v>0</v>
      </c>
      <c r="M73" s="23"/>
    </row>
    <row r="74" spans="1:13" s="2" customFormat="1" ht="18.75" customHeight="1">
      <c r="A74" s="16" t="s">
        <v>118</v>
      </c>
      <c r="B74" s="15"/>
      <c r="C74" s="26">
        <f>C10+C66</f>
        <v>22073.8</v>
      </c>
      <c r="D74" s="26">
        <f>D10+D66</f>
        <v>18470.6</v>
      </c>
      <c r="E74" s="26">
        <f>E10+E66</f>
        <v>8889.2</v>
      </c>
      <c r="F74" s="26">
        <f t="shared" si="6"/>
        <v>-13184.599999999999</v>
      </c>
      <c r="G74" s="26">
        <f t="shared" si="7"/>
        <v>-9581.399999999998</v>
      </c>
      <c r="H74" s="27">
        <f t="shared" si="8"/>
        <v>40.270365772997856</v>
      </c>
      <c r="I74" s="27">
        <f t="shared" si="9"/>
        <v>48.126211384578745</v>
      </c>
      <c r="J74" s="26">
        <f>J10+J66</f>
        <v>8696.9</v>
      </c>
      <c r="K74" s="26">
        <f t="shared" si="10"/>
        <v>97.83670071547495</v>
      </c>
      <c r="L74" s="26">
        <f>L10+L66</f>
        <v>8495.5</v>
      </c>
      <c r="M74" s="26">
        <f t="shared" si="11"/>
        <v>97.68423231266314</v>
      </c>
    </row>
    <row r="75" spans="1:5" s="2" customFormat="1" ht="23.25">
      <c r="A75" s="30"/>
      <c r="B75" s="17"/>
      <c r="C75" s="17"/>
      <c r="D75" s="18"/>
      <c r="E75" s="6"/>
    </row>
    <row r="76" spans="1:5" s="2" customFormat="1" ht="23.25">
      <c r="A76" s="17"/>
      <c r="B76" s="16"/>
      <c r="C76" s="16"/>
      <c r="D76" s="18"/>
      <c r="E76" s="6"/>
    </row>
    <row r="77" spans="1:5" s="2" customFormat="1" ht="18.75" customHeight="1">
      <c r="A77" s="17"/>
      <c r="B77" s="14"/>
      <c r="C77" s="14"/>
      <c r="D77" s="19"/>
      <c r="E77" s="20"/>
    </row>
    <row r="78" spans="1:5" s="2" customFormat="1" ht="21" customHeight="1">
      <c r="A78" s="17"/>
      <c r="B78" s="14"/>
      <c r="C78" s="14"/>
      <c r="D78" s="18"/>
      <c r="E78" s="6"/>
    </row>
    <row r="79" spans="1:5" s="2" customFormat="1" ht="15.75" customHeight="1">
      <c r="A79" s="17"/>
      <c r="B79" s="14"/>
      <c r="C79" s="14"/>
      <c r="D79" s="21"/>
      <c r="E79" s="6"/>
    </row>
    <row r="80" ht="23.25">
      <c r="D80" s="11"/>
    </row>
    <row r="81" ht="23.25">
      <c r="D81" s="22"/>
    </row>
    <row r="82" ht="23.25"/>
    <row r="83" ht="23.25"/>
    <row r="84" ht="23.25"/>
    <row r="85" ht="23.25"/>
  </sheetData>
  <sheetProtection/>
  <mergeCells count="2">
    <mergeCell ref="A7:D7"/>
    <mergeCell ref="A6:L6"/>
  </mergeCells>
  <printOptions/>
  <pageMargins left="0.7874015748031497" right="0.7086614173228347" top="0.984251968503937" bottom="0.5905511811023623" header="0" footer="0.11811023622047245"/>
  <pageSetup blackAndWhite="1" fitToHeight="0" fitToWidth="1" horizontalDpi="600" verticalDpi="600" orientation="landscape" paperSize="9" scale="7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Кольского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noname</cp:lastModifiedBy>
  <cp:lastPrinted>2016-11-21T12:29:37Z</cp:lastPrinted>
  <dcterms:created xsi:type="dcterms:W3CDTF">2015-11-12T12:42:07Z</dcterms:created>
  <dcterms:modified xsi:type="dcterms:W3CDTF">2016-12-27T07:23:13Z</dcterms:modified>
  <cp:category/>
  <cp:version/>
  <cp:contentType/>
  <cp:contentStatus/>
</cp:coreProperties>
</file>