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 кв.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<sst xmlns="http://schemas.openxmlformats.org/spreadsheetml/2006/main" count="73" uniqueCount="61">
  <si>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рублей</t>
  </si>
  <si>
    <t>Наименование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</si>
  <si>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</si>
  <si>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</si>
  <si>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Мероприятия в рамках муниципальной программы</t>
  </si>
  <si>
    <t>Подпрограмма 1 "Сохранение и развитие культурно-досуговой деятельности в МБУК "Пушновский сельский Дом культуры"</t>
  </si>
  <si>
    <t>Подпрограмма 2 "Сохранение и развитие культурно-досуговой деятельности в МБУК "Лопарский сельский Дом культуры"</t>
  </si>
  <si>
    <t>Подпрограмма 3 "Сохранение и развитие библиотечной и культурно-досуговой деятельности"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</si>
  <si>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</si>
  <si>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</si>
  <si>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Основное мероприятие 1. Содержание сетей уличного
освещения на территории муниципального
образования</t>
  </si>
  <si>
    <t xml:space="preserve">Основное мероприятие 3. Благоустройство территории муниципального образования </t>
  </si>
  <si>
    <t>Основное мероприятие 2. Иммобилизация безнадзорных животных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</si>
  <si>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</si>
  <si>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Основное мероприятие 2. Организация ГО ЧС на территории муниципального образования 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</si>
  <si>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</si>
  <si>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</si>
  <si>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</si>
  <si>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</si>
  <si>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Программная деятельность</t>
  </si>
  <si>
    <t>Основное мероприятие 1. Обеспечение деятельности и функций администрации с.п.Пушной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</si>
  <si>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</si>
  <si>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</si>
  <si>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</si>
  <si>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Основное мероприятие 4. Формирование электронного Правительства</t>
  </si>
  <si>
    <t>Основное мероприятие 3. Организация осуществления первичного воинского учета на территории сельского поселения Пушной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</si>
  <si>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правонаоушениях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</si>
  <si>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</si>
  <si>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% исполнения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</si>
  <si>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</si>
  <si>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</si>
  <si>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Основное мероприятие 2. Оформление технических планов, технических паспортов объектов муниципального имущества</t>
  </si>
  <si>
    <t>Подпрограмма 2 "Управление и распоряжение земельными ресурсами"</t>
  </si>
  <si>
    <t>Основное мероприятие 1.  Межевание земельных участков и подготовка землеустроительных дел</t>
  </si>
  <si>
    <t>Основное мероприятие 3. Расходы по управлению и распоряжением  земельными участками</t>
  </si>
  <si>
    <t>Муниципальная программа 11 "Развитие физической культуры и спорта" на 2014-2016 годы</t>
  </si>
  <si>
    <t>Подпрограмма 3 "Профилактика правонарушений в сельском поселении Пушной Кольского района Мурманской области"</t>
  </si>
  <si>
    <t>Основное мероприятие 1. Организация и проведение мероприятий к 9 Мая</t>
  </si>
  <si>
    <t>Основное мероприятие 2. Организация временного трудоустройства несовершеннолетних в период летних каникул</t>
  </si>
  <si>
    <t>Основное мероприятие 3. Организация и проведение Международного дня пожилых людей</t>
  </si>
  <si>
    <t xml:space="preserve">Сведения об исполнении бюджета муниципального образования сельское поселение Пушной Кольского района Мурманской области по расходам в разрезе муниципальных программ </t>
  </si>
  <si>
    <t xml:space="preserve">Основное мероприятие 3. Ремонт муниципальных квартир </t>
  </si>
  <si>
    <t>Основное мероприятие 4. Разработка и утверждение местных нормативов градостроительного проектирования</t>
  </si>
  <si>
    <t xml:space="preserve">Муниципальная программа "Развитие муниципального управления" </t>
  </si>
  <si>
    <t>Муниципальная программа "Развитие культуры"</t>
  </si>
  <si>
    <t>Муниципальная программа " Повышение эффективности бюджетных расходов сельского поселения Пушной Кольского района Мурманской области на 2015-2017 годы"</t>
  </si>
  <si>
    <t>Муниципальная программа  "Управление муниципальным имуществом и земельными ресурсами"</t>
  </si>
  <si>
    <t>Муниципальная программа «Содержание и ремонт автомобильных дорог общего пользования местного значения и улично-дорожной сети муниципального образования сельское поселение Пушной Кольского района Мурманской области на 2016 год»</t>
  </si>
  <si>
    <t>Муниципальная программа  "Эффективное использование и распоряжение муниципальным имуществом муниципального образования сельское поселение Пушной Кольского района Мурманской области  на 2015 - 2017 годы"</t>
  </si>
  <si>
    <t>Муниципальная программа «Благоустройство территории  сельского поселения Пушной Кольского района Мурманской области»</t>
  </si>
  <si>
    <t>Муниципальная программа "Повышение безопасности населения сельского поселения Пушной Кольского района Мурманской области"</t>
  </si>
  <si>
    <t>Муниципальная программа "Капитальный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годы"</t>
  </si>
  <si>
    <t>за III квартал 2016 года</t>
  </si>
  <si>
    <t>Исполнено на 01.10.2015 года</t>
  </si>
  <si>
    <t>Исполнено на 01.10.2016 года</t>
  </si>
  <si>
    <t>Подпрограмма 2 "Развитие муниципальной службы в муниципальном образовании сельское поселение Пушной Кольского района Мурманской области на 2015-2017 годы"</t>
  </si>
  <si>
    <t>Основное мероприятие 1.Организация проведения специальной оценки условий труда</t>
  </si>
  <si>
    <t>Основное мероприятие 1. Подготовка объектов электроснабжения</t>
  </si>
  <si>
    <t>Основное мероприятие 2. Подготовка объектов теплоснабжения</t>
  </si>
  <si>
    <t>Основное мероприятие 3. Прочие мероприятия</t>
  </si>
  <si>
    <t>Межбюджетные трансферты передаваемые бюджетам субъектов РФ на государственную поддержку лучших работников муниципальных учреждений культуры находящихся на территории сельских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</si>
</sst>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0" xfId="54" applyNumberFormat="1" applyFont="1" applyFill="1" applyBorder="1" applyAlignment="1">
      <alignment horizontal="left" wrapText="1"/>
      <protection/>
    </xf>
    <xf numFmtId="12" fontId="2" fillId="0" borderId="10" xfId="53" applyNumberFormat="1" applyFont="1" applyFill="1" applyBorder="1" applyAlignment="1">
      <alignment horizontal="left" wrapText="1"/>
      <protection/>
    </xf>
    <xf numFmtId="0" fontId="2" fillId="0" borderId="10" xfId="53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54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wrapText="1"/>
      <protection/>
    </xf>
    <xf numFmtId="164" fontId="43" fillId="0" borderId="10" xfId="0" applyNumberFormat="1" applyFont="1" applyBorder="1" applyAlignment="1">
      <alignment horizontal="center"/>
    </xf>
    <xf numFmtId="2" fontId="5" fillId="0" borderId="10" xfId="53" applyNumberFormat="1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4" fontId="44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2" fontId="2" fillId="0" borderId="10" xfId="53" applyNumberFormat="1" applyFont="1" applyFill="1" applyBorder="1" applyAlignment="1">
      <alignment vertical="center" wrapText="1"/>
      <protection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7" fillId="0" borderId="10" xfId="53" applyNumberFormat="1" applyFont="1" applyFill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№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56.00390625" style="0" customWidth="1"/>
    <col min="2" max="3" width="14.57421875" style="0" customWidth="1"/>
    <col min="4" max="4" width="16.00390625" style="0" customWidth="1"/>
    <col min="5" max="5" width="11.28125" style="0" customWidth="1"/>
    <col min="6" max="6" width="18.7109375" style="0" customWidth="1"/>
    <col min="7" max="7" width="24.57421875" style="0" customWidth="1"/>
  </cols>
  <sheetData>
    <row r="1" spans="1:4" ht="32.25" customHeight="1">
      <c r="A1" s="45" t="s">
        <v>40</v>
      </c>
      <c r="B1" s="45"/>
      <c r="C1" s="45"/>
      <c r="D1" s="45"/>
    </row>
    <row r="2" spans="1:4" ht="15">
      <c r="A2" s="45" t="s">
        <v>52</v>
      </c>
      <c r="B2" s="46"/>
      <c r="C2" s="46"/>
      <c r="D2" s="46"/>
    </row>
    <row r="3" ht="15">
      <c r="D3" s="9" t="s">
        <v>0</v>
      </c>
    </row>
    <row r="4" spans="1:6" ht="45">
      <c r="A4" s="25" t="s">
        <v>1</v>
      </c>
      <c r="B4" s="26" t="s">
        <v>53</v>
      </c>
      <c r="C4" s="26" t="s">
        <v>54</v>
      </c>
      <c r="D4" s="27" t="s">
        <v>28</v>
      </c>
      <c r="F4" s="39"/>
    </row>
    <row r="5" spans="1:4" ht="15.75">
      <c r="A5" s="19" t="s">
        <v>19</v>
      </c>
      <c r="B5" s="32">
        <f>B6+B14+B35+B37+B48+B50+B54+B57+B59+B63+B66+B46</f>
        <v>10787926.75</v>
      </c>
      <c r="C5" s="32">
        <f>C6+C14+C35+C37+C48+C50+C54+C57+C59+C63+C66</f>
        <v>12207147.020000001</v>
      </c>
      <c r="D5" s="36">
        <f>C5/B5%</f>
        <v>113.15563502505243</v>
      </c>
    </row>
    <row r="6" spans="1:7" ht="40.5" customHeight="1">
      <c r="A6" s="28" t="s">
        <v>43</v>
      </c>
      <c r="B6" s="23">
        <f>B7</f>
        <v>3092129.73</v>
      </c>
      <c r="C6" s="23">
        <f>C7+C12</f>
        <v>3087992.57</v>
      </c>
      <c r="D6" s="36">
        <f aca="true" t="shared" si="0" ref="D6:D23">C6/B6%</f>
        <v>99.86620354379504</v>
      </c>
      <c r="F6" s="39"/>
      <c r="G6" s="39"/>
    </row>
    <row r="7" spans="1:4" s="1" customFormat="1" ht="63">
      <c r="A7" s="29" t="s">
        <v>2</v>
      </c>
      <c r="B7" s="30">
        <f>B8+B9+B11+B10</f>
        <v>3092129.73</v>
      </c>
      <c r="C7" s="30">
        <f>C8+C9+C11+C10</f>
        <v>3075992.57</v>
      </c>
      <c r="D7" s="42">
        <f t="shared" si="0"/>
        <v>99.47812150818136</v>
      </c>
    </row>
    <row r="8" spans="1:7" s="1" customFormat="1" ht="31.5">
      <c r="A8" s="31" t="s">
        <v>20</v>
      </c>
      <c r="B8" s="24">
        <v>2982855.34</v>
      </c>
      <c r="C8" s="24">
        <v>2969262.17</v>
      </c>
      <c r="D8" s="41">
        <f t="shared" si="0"/>
        <v>99.54429000234387</v>
      </c>
      <c r="F8" s="40"/>
      <c r="G8" s="40"/>
    </row>
    <row r="9" spans="1:4" s="2" customFormat="1" ht="63">
      <c r="A9" s="8" t="s">
        <v>26</v>
      </c>
      <c r="B9" s="24">
        <v>1264.33</v>
      </c>
      <c r="C9" s="24">
        <v>1927.8</v>
      </c>
      <c r="D9" s="41">
        <f>C9/B9%</f>
        <v>152.47601496444756</v>
      </c>
    </row>
    <row r="10" spans="1:4" s="2" customFormat="1" ht="47.25">
      <c r="A10" s="8" t="s">
        <v>25</v>
      </c>
      <c r="B10" s="24">
        <v>102010.06</v>
      </c>
      <c r="C10" s="24">
        <v>98277.6</v>
      </c>
      <c r="D10" s="41">
        <f>C10/B10%</f>
        <v>96.34108635952181</v>
      </c>
    </row>
    <row r="11" spans="1:4" s="2" customFormat="1" ht="31.5">
      <c r="A11" s="3" t="s">
        <v>24</v>
      </c>
      <c r="B11" s="24">
        <v>6000</v>
      </c>
      <c r="C11" s="24">
        <v>6525</v>
      </c>
      <c r="D11" s="41">
        <f t="shared" si="0"/>
        <v>108.75</v>
      </c>
    </row>
    <row r="12" spans="1:4" s="2" customFormat="1" ht="63">
      <c r="A12" s="47" t="s">
        <v>55</v>
      </c>
      <c r="B12" s="30">
        <f>B13</f>
        <v>0</v>
      </c>
      <c r="C12" s="30">
        <f>C13</f>
        <v>12000</v>
      </c>
      <c r="D12" s="42" t="e">
        <f t="shared" si="0"/>
        <v>#DIV/0!</v>
      </c>
    </row>
    <row r="13" spans="1:4" s="2" customFormat="1" ht="31.5">
      <c r="A13" s="21" t="s">
        <v>56</v>
      </c>
      <c r="B13" s="24"/>
      <c r="C13" s="24">
        <v>12000</v>
      </c>
      <c r="D13" s="41" t="e">
        <f t="shared" si="0"/>
        <v>#DIV/0!</v>
      </c>
    </row>
    <row r="14" spans="1:4" s="2" customFormat="1" ht="21.75" customHeight="1">
      <c r="A14" s="10" t="s">
        <v>44</v>
      </c>
      <c r="B14" s="23">
        <f>B15+B21+B28</f>
        <v>3918297.2</v>
      </c>
      <c r="C14" s="23">
        <f>C15+C21+C28</f>
        <v>4335685</v>
      </c>
      <c r="D14" s="36">
        <f t="shared" si="0"/>
        <v>110.65227517708458</v>
      </c>
    </row>
    <row r="15" spans="1:4" s="2" customFormat="1" ht="47.25">
      <c r="A15" s="11" t="s">
        <v>5</v>
      </c>
      <c r="B15" s="30">
        <f>B16+B18+B19+B17+B20</f>
        <v>1760550</v>
      </c>
      <c r="C15" s="30">
        <f>C16+C18+C19+C17+C20</f>
        <v>2244600</v>
      </c>
      <c r="D15" s="42">
        <f t="shared" si="0"/>
        <v>127.49424895629207</v>
      </c>
    </row>
    <row r="16" spans="1:4" s="2" customFormat="1" ht="63">
      <c r="A16" s="4" t="s">
        <v>3</v>
      </c>
      <c r="B16" s="24">
        <v>1543300</v>
      </c>
      <c r="C16" s="24">
        <v>1828275</v>
      </c>
      <c r="D16" s="41">
        <f t="shared" si="0"/>
        <v>118.46530162638501</v>
      </c>
    </row>
    <row r="17" spans="1:4" s="2" customFormat="1" ht="84" customHeight="1">
      <c r="A17" s="31" t="s">
        <v>8</v>
      </c>
      <c r="B17" s="24">
        <v>38050</v>
      </c>
      <c r="C17" s="24">
        <v>91350</v>
      </c>
      <c r="D17" s="41">
        <f t="shared" si="0"/>
        <v>240.07884362680684</v>
      </c>
    </row>
    <row r="18" spans="1:4" ht="94.5">
      <c r="A18" s="33" t="s">
        <v>23</v>
      </c>
      <c r="B18" s="24">
        <v>179200</v>
      </c>
      <c r="C18" s="24">
        <v>289800</v>
      </c>
      <c r="D18" s="41">
        <f t="shared" si="0"/>
        <v>161.71875</v>
      </c>
    </row>
    <row r="19" spans="1:4" s="2" customFormat="1" ht="87" customHeight="1">
      <c r="A19" s="33" t="s">
        <v>21</v>
      </c>
      <c r="B19" s="24">
        <v>0</v>
      </c>
      <c r="C19" s="24">
        <v>9150</v>
      </c>
      <c r="D19" s="41" t="e">
        <f t="shared" si="0"/>
        <v>#DIV/0!</v>
      </c>
    </row>
    <row r="20" spans="1:4" ht="94.5">
      <c r="A20" s="33" t="s">
        <v>22</v>
      </c>
      <c r="B20" s="24">
        <v>0</v>
      </c>
      <c r="C20" s="24">
        <v>26025</v>
      </c>
      <c r="D20" s="41" t="e">
        <f t="shared" si="0"/>
        <v>#DIV/0!</v>
      </c>
    </row>
    <row r="21" spans="1:4" s="2" customFormat="1" ht="47.25">
      <c r="A21" s="11" t="s">
        <v>6</v>
      </c>
      <c r="B21" s="43">
        <f>B22+B25+B26+B24+B27+B23</f>
        <v>1019500</v>
      </c>
      <c r="C21" s="43">
        <f>C22+C25+C26+C24+C27</f>
        <v>879600</v>
      </c>
      <c r="D21" s="42">
        <f t="shared" si="0"/>
        <v>86.2775870524767</v>
      </c>
    </row>
    <row r="22" spans="1:4" s="2" customFormat="1" ht="63">
      <c r="A22" s="4" t="s">
        <v>3</v>
      </c>
      <c r="B22" s="24">
        <v>839000</v>
      </c>
      <c r="C22" s="24">
        <v>725175</v>
      </c>
      <c r="D22" s="41">
        <f t="shared" si="0"/>
        <v>86.43325387365911</v>
      </c>
    </row>
    <row r="23" spans="1:4" s="2" customFormat="1" ht="63">
      <c r="A23" s="33" t="s">
        <v>60</v>
      </c>
      <c r="B23" s="24">
        <v>50000</v>
      </c>
      <c r="C23" s="24">
        <v>0</v>
      </c>
      <c r="D23" s="41">
        <f t="shared" si="0"/>
        <v>0</v>
      </c>
    </row>
    <row r="24" spans="1:4" s="2" customFormat="1" ht="78.75" customHeight="1">
      <c r="A24" s="31" t="s">
        <v>8</v>
      </c>
      <c r="B24" s="24">
        <v>29700</v>
      </c>
      <c r="C24" s="24">
        <v>36525</v>
      </c>
      <c r="D24" s="41">
        <f aca="true" t="shared" si="1" ref="D24:D51">C24/B24%</f>
        <v>122.97979797979798</v>
      </c>
    </row>
    <row r="25" spans="1:4" ht="94.5">
      <c r="A25" s="33" t="s">
        <v>23</v>
      </c>
      <c r="B25" s="24">
        <v>100800</v>
      </c>
      <c r="C25" s="24">
        <v>104775</v>
      </c>
      <c r="D25" s="41">
        <f t="shared" si="1"/>
        <v>103.94345238095238</v>
      </c>
    </row>
    <row r="26" spans="1:4" s="2" customFormat="1" ht="94.5">
      <c r="A26" s="33" t="s">
        <v>21</v>
      </c>
      <c r="B26" s="24">
        <v>0</v>
      </c>
      <c r="C26" s="24">
        <v>3675</v>
      </c>
      <c r="D26" s="41" t="e">
        <f t="shared" si="1"/>
        <v>#DIV/0!</v>
      </c>
    </row>
    <row r="27" spans="1:4" ht="94.5">
      <c r="A27" s="33" t="s">
        <v>22</v>
      </c>
      <c r="B27" s="24">
        <v>0</v>
      </c>
      <c r="C27" s="24">
        <v>9450</v>
      </c>
      <c r="D27" s="41" t="e">
        <f t="shared" si="1"/>
        <v>#DIV/0!</v>
      </c>
    </row>
    <row r="28" spans="1:4" s="2" customFormat="1" ht="47.25">
      <c r="A28" s="16" t="s">
        <v>7</v>
      </c>
      <c r="B28" s="30">
        <f>B29+B30+B31+B34+B33+B32</f>
        <v>1138247.2</v>
      </c>
      <c r="C28" s="30">
        <f>C29+C30+C31+C34+C33+C32</f>
        <v>1211485</v>
      </c>
      <c r="D28" s="42">
        <f t="shared" si="1"/>
        <v>106.43426138012903</v>
      </c>
    </row>
    <row r="29" spans="1:4" s="2" customFormat="1" ht="63">
      <c r="A29" s="4" t="s">
        <v>3</v>
      </c>
      <c r="B29" s="24">
        <v>1035500</v>
      </c>
      <c r="C29" s="24">
        <v>1045050</v>
      </c>
      <c r="D29" s="41">
        <f t="shared" si="1"/>
        <v>100.92225977788507</v>
      </c>
    </row>
    <row r="30" spans="1:4" ht="47.25">
      <c r="A30" s="12" t="s">
        <v>9</v>
      </c>
      <c r="B30" s="24">
        <v>322.2</v>
      </c>
      <c r="C30" s="24">
        <v>310</v>
      </c>
      <c r="D30" s="41">
        <f t="shared" si="1"/>
        <v>96.2135319677219</v>
      </c>
    </row>
    <row r="31" spans="1:4" ht="94.5">
      <c r="A31" s="33" t="s">
        <v>21</v>
      </c>
      <c r="B31" s="24">
        <v>25175</v>
      </c>
      <c r="C31" s="24">
        <v>54825</v>
      </c>
      <c r="D31" s="41">
        <f t="shared" si="1"/>
        <v>217.77557100297915</v>
      </c>
    </row>
    <row r="32" spans="1:4" s="2" customFormat="1" ht="94.5">
      <c r="A32" s="33" t="s">
        <v>23</v>
      </c>
      <c r="B32" s="24">
        <v>77250</v>
      </c>
      <c r="C32" s="24">
        <v>97125</v>
      </c>
      <c r="D32" s="41">
        <f t="shared" si="1"/>
        <v>125.72815533980582</v>
      </c>
    </row>
    <row r="33" spans="1:4" s="2" customFormat="1" ht="94.5">
      <c r="A33" s="31" t="s">
        <v>8</v>
      </c>
      <c r="B33" s="24">
        <v>0</v>
      </c>
      <c r="C33" s="24">
        <v>5475</v>
      </c>
      <c r="D33" s="41" t="e">
        <f t="shared" si="1"/>
        <v>#DIV/0!</v>
      </c>
    </row>
    <row r="34" spans="1:4" ht="94.5">
      <c r="A34" s="33" t="s">
        <v>22</v>
      </c>
      <c r="B34" s="24">
        <v>0</v>
      </c>
      <c r="C34" s="24">
        <v>8700</v>
      </c>
      <c r="D34" s="41" t="e">
        <f t="shared" si="1"/>
        <v>#DIV/0!</v>
      </c>
    </row>
    <row r="35" spans="1:4" ht="63">
      <c r="A35" s="6" t="s">
        <v>45</v>
      </c>
      <c r="B35" s="15">
        <f>B36</f>
        <v>61011.16</v>
      </c>
      <c r="C35" s="15">
        <f>C36</f>
        <v>156462.22</v>
      </c>
      <c r="D35" s="36">
        <f t="shared" si="1"/>
        <v>256.44852515506994</v>
      </c>
    </row>
    <row r="36" spans="1:4" ht="15.75">
      <c r="A36" s="5" t="s">
        <v>4</v>
      </c>
      <c r="B36" s="13">
        <v>61011.16</v>
      </c>
      <c r="C36" s="13">
        <v>156462.22</v>
      </c>
      <c r="D36" s="41">
        <f t="shared" si="1"/>
        <v>256.44852515506994</v>
      </c>
    </row>
    <row r="37" spans="1:4" ht="47.25">
      <c r="A37" s="6" t="s">
        <v>46</v>
      </c>
      <c r="B37" s="15">
        <f>B38+B42</f>
        <v>0</v>
      </c>
      <c r="C37" s="15">
        <f>C38+C42</f>
        <v>1897349.51</v>
      </c>
      <c r="D37" s="36" t="e">
        <f t="shared" si="1"/>
        <v>#DIV/0!</v>
      </c>
    </row>
    <row r="38" spans="1:4" ht="31.5">
      <c r="A38" s="37" t="s">
        <v>29</v>
      </c>
      <c r="B38" s="20">
        <f>B39+B40+B41</f>
        <v>0</v>
      </c>
      <c r="C38" s="20">
        <f>C39+C40+C41</f>
        <v>1737330.51</v>
      </c>
      <c r="D38" s="42" t="e">
        <f t="shared" si="1"/>
        <v>#DIV/0!</v>
      </c>
    </row>
    <row r="39" spans="1:4" ht="47.25">
      <c r="A39" s="21" t="s">
        <v>30</v>
      </c>
      <c r="B39" s="14">
        <v>0</v>
      </c>
      <c r="C39" s="14">
        <v>536365.51</v>
      </c>
      <c r="D39" s="41" t="e">
        <f t="shared" si="1"/>
        <v>#DIV/0!</v>
      </c>
    </row>
    <row r="40" spans="1:4" ht="47.25">
      <c r="A40" s="21" t="s">
        <v>31</v>
      </c>
      <c r="B40" s="14">
        <v>0</v>
      </c>
      <c r="C40" s="14">
        <v>0</v>
      </c>
      <c r="D40" s="41" t="e">
        <f t="shared" si="1"/>
        <v>#DIV/0!</v>
      </c>
    </row>
    <row r="41" spans="1:4" ht="31.5">
      <c r="A41" s="21" t="s">
        <v>41</v>
      </c>
      <c r="B41" s="14">
        <v>0</v>
      </c>
      <c r="C41" s="14">
        <v>1200965</v>
      </c>
      <c r="D41" s="41" t="e">
        <f>C41/B41%</f>
        <v>#DIV/0!</v>
      </c>
    </row>
    <row r="42" spans="1:4" ht="31.5">
      <c r="A42" s="38" t="s">
        <v>32</v>
      </c>
      <c r="B42" s="20">
        <f>SUM(B43:B45)</f>
        <v>0</v>
      </c>
      <c r="C42" s="20">
        <f>SUM(C43:C45)</f>
        <v>160019</v>
      </c>
      <c r="D42" s="42" t="e">
        <f t="shared" si="1"/>
        <v>#DIV/0!</v>
      </c>
    </row>
    <row r="43" spans="1:4" ht="31.5">
      <c r="A43" s="21" t="s">
        <v>33</v>
      </c>
      <c r="B43" s="14">
        <v>0</v>
      </c>
      <c r="C43" s="14">
        <v>63000</v>
      </c>
      <c r="D43" s="41" t="e">
        <f t="shared" si="1"/>
        <v>#DIV/0!</v>
      </c>
    </row>
    <row r="44" spans="1:4" ht="31.5">
      <c r="A44" s="21" t="s">
        <v>34</v>
      </c>
      <c r="B44" s="14">
        <v>0</v>
      </c>
      <c r="C44" s="14">
        <v>12019</v>
      </c>
      <c r="D44" s="41" t="e">
        <f t="shared" si="1"/>
        <v>#DIV/0!</v>
      </c>
    </row>
    <row r="45" spans="1:4" ht="47.25">
      <c r="A45" s="21" t="s">
        <v>42</v>
      </c>
      <c r="B45" s="14">
        <v>0</v>
      </c>
      <c r="C45" s="14">
        <v>85000</v>
      </c>
      <c r="D45" s="41" t="e">
        <f>C45/B45%</f>
        <v>#DIV/0!</v>
      </c>
    </row>
    <row r="46" spans="1:4" ht="78.75">
      <c r="A46" s="44" t="s">
        <v>48</v>
      </c>
      <c r="B46" s="15">
        <f>B47</f>
        <v>981674.3</v>
      </c>
      <c r="C46" s="15">
        <f>C47</f>
        <v>0</v>
      </c>
      <c r="D46" s="42">
        <f>C46/B46%</f>
        <v>0</v>
      </c>
    </row>
    <row r="47" spans="1:4" ht="15.75">
      <c r="A47" s="5" t="s">
        <v>4</v>
      </c>
      <c r="B47" s="14">
        <v>981674.3</v>
      </c>
      <c r="C47" s="14">
        <v>0</v>
      </c>
      <c r="D47" s="41">
        <f>C47/B47%</f>
        <v>0</v>
      </c>
    </row>
    <row r="48" spans="1:4" ht="94.5">
      <c r="A48" s="17" t="s">
        <v>47</v>
      </c>
      <c r="B48" s="15">
        <f>B49</f>
        <v>173430.8</v>
      </c>
      <c r="C48" s="15">
        <f>C49</f>
        <v>0</v>
      </c>
      <c r="D48" s="36">
        <f t="shared" si="1"/>
        <v>0</v>
      </c>
    </row>
    <row r="49" spans="1:4" ht="15.75">
      <c r="A49" s="5" t="s">
        <v>4</v>
      </c>
      <c r="B49" s="14">
        <v>173430.8</v>
      </c>
      <c r="C49" s="14">
        <v>0</v>
      </c>
      <c r="D49" s="36">
        <f t="shared" si="1"/>
        <v>0</v>
      </c>
    </row>
    <row r="50" spans="1:4" ht="47.25">
      <c r="A50" s="7" t="s">
        <v>49</v>
      </c>
      <c r="B50" s="15">
        <f>B51+B52+B53</f>
        <v>295348.94</v>
      </c>
      <c r="C50" s="15">
        <f>C51+C52+C53</f>
        <v>346009.72</v>
      </c>
      <c r="D50" s="36">
        <f t="shared" si="1"/>
        <v>117.15285654995071</v>
      </c>
    </row>
    <row r="51" spans="1:4" ht="47.25">
      <c r="A51" s="22" t="s">
        <v>10</v>
      </c>
      <c r="B51" s="24">
        <v>278383.94</v>
      </c>
      <c r="C51" s="14">
        <v>172147.72</v>
      </c>
      <c r="D51" s="41">
        <f t="shared" si="1"/>
        <v>61.83823678909064</v>
      </c>
    </row>
    <row r="52" spans="1:4" ht="31.5">
      <c r="A52" s="22" t="s">
        <v>12</v>
      </c>
      <c r="B52" s="14">
        <v>16965</v>
      </c>
      <c r="C52" s="14">
        <v>73863</v>
      </c>
      <c r="D52" s="41">
        <f aca="true" t="shared" si="2" ref="D52:D70">C52/B52%</f>
        <v>435.38461538461536</v>
      </c>
    </row>
    <row r="53" spans="1:4" ht="31.5">
      <c r="A53" s="21" t="s">
        <v>11</v>
      </c>
      <c r="B53" s="14">
        <v>0</v>
      </c>
      <c r="C53" s="14">
        <v>99999</v>
      </c>
      <c r="D53" s="41" t="e">
        <f t="shared" si="2"/>
        <v>#DIV/0!</v>
      </c>
    </row>
    <row r="54" spans="1:4" ht="47.25">
      <c r="A54" s="18" t="s">
        <v>50</v>
      </c>
      <c r="B54" s="15">
        <f>B55+B56</f>
        <v>0</v>
      </c>
      <c r="C54" s="15">
        <f>C55+C56</f>
        <v>272582.25</v>
      </c>
      <c r="D54" s="36" t="e">
        <f t="shared" si="2"/>
        <v>#DIV/0!</v>
      </c>
    </row>
    <row r="55" spans="1:4" ht="47.25">
      <c r="A55" s="21" t="s">
        <v>13</v>
      </c>
      <c r="B55" s="14">
        <v>0</v>
      </c>
      <c r="C55" s="14">
        <v>93000</v>
      </c>
      <c r="D55" s="41" t="e">
        <f t="shared" si="2"/>
        <v>#DIV/0!</v>
      </c>
    </row>
    <row r="56" spans="1:4" ht="31.5">
      <c r="A56" s="21" t="s">
        <v>14</v>
      </c>
      <c r="B56" s="14">
        <v>0</v>
      </c>
      <c r="C56" s="14">
        <v>179582.25</v>
      </c>
      <c r="D56" s="41" t="e">
        <f t="shared" si="2"/>
        <v>#DIV/0!</v>
      </c>
    </row>
    <row r="57" spans="1:4" ht="78.75">
      <c r="A57" s="18" t="s">
        <v>51</v>
      </c>
      <c r="B57" s="23">
        <f>B58</f>
        <v>224496.9</v>
      </c>
      <c r="C57" s="23">
        <f>C58</f>
        <v>520376.4</v>
      </c>
      <c r="D57" s="36">
        <f t="shared" si="2"/>
        <v>231.79669741542088</v>
      </c>
    </row>
    <row r="58" spans="1:4" ht="63">
      <c r="A58" s="35" t="s">
        <v>27</v>
      </c>
      <c r="B58" s="24">
        <v>224496.9</v>
      </c>
      <c r="C58" s="24">
        <v>520376.4</v>
      </c>
      <c r="D58" s="42">
        <f t="shared" si="2"/>
        <v>231.79669741542088</v>
      </c>
    </row>
    <row r="59" spans="1:4" ht="94.5">
      <c r="A59" s="18" t="s">
        <v>18</v>
      </c>
      <c r="B59" s="23">
        <f>SUM(B60:B62)</f>
        <v>137537.72</v>
      </c>
      <c r="C59" s="23">
        <f>SUM(C60:C62)</f>
        <v>676155.33</v>
      </c>
      <c r="D59" s="36">
        <f t="shared" si="2"/>
        <v>491.6144676529464</v>
      </c>
    </row>
    <row r="60" spans="1:4" ht="31.5">
      <c r="A60" s="48" t="s">
        <v>57</v>
      </c>
      <c r="B60" s="24">
        <v>0</v>
      </c>
      <c r="C60" s="24">
        <v>31490.33</v>
      </c>
      <c r="D60" s="41" t="e">
        <f t="shared" si="2"/>
        <v>#DIV/0!</v>
      </c>
    </row>
    <row r="61" spans="1:4" ht="31.5">
      <c r="A61" s="48" t="s">
        <v>58</v>
      </c>
      <c r="B61" s="24"/>
      <c r="C61" s="24">
        <v>624665</v>
      </c>
      <c r="D61" s="41" t="e">
        <f t="shared" si="2"/>
        <v>#DIV/0!</v>
      </c>
    </row>
    <row r="62" spans="1:4" ht="15.75">
      <c r="A62" s="48" t="s">
        <v>59</v>
      </c>
      <c r="B62" s="24">
        <v>137537.72</v>
      </c>
      <c r="C62" s="24">
        <v>20000</v>
      </c>
      <c r="D62" s="41">
        <f t="shared" si="2"/>
        <v>14.541465424903075</v>
      </c>
    </row>
    <row r="63" spans="1:4" ht="78.75">
      <c r="A63" s="18" t="s">
        <v>15</v>
      </c>
      <c r="B63" s="23">
        <f>B64+B65</f>
        <v>1874000</v>
      </c>
      <c r="C63" s="23">
        <f>C64+C65</f>
        <v>859500</v>
      </c>
      <c r="D63" s="36">
        <f t="shared" si="2"/>
        <v>45.86446104589114</v>
      </c>
    </row>
    <row r="64" spans="1:4" ht="63">
      <c r="A64" s="21" t="s">
        <v>16</v>
      </c>
      <c r="B64" s="24">
        <v>1724000</v>
      </c>
      <c r="C64" s="24">
        <v>859500</v>
      </c>
      <c r="D64" s="41">
        <f t="shared" si="2"/>
        <v>49.85498839907193</v>
      </c>
    </row>
    <row r="65" spans="1:4" ht="63">
      <c r="A65" s="34" t="s">
        <v>17</v>
      </c>
      <c r="B65" s="24">
        <v>150000</v>
      </c>
      <c r="C65" s="24">
        <v>0</v>
      </c>
      <c r="D65" s="41">
        <f t="shared" si="2"/>
        <v>0</v>
      </c>
    </row>
    <row r="66" spans="1:4" ht="31.5">
      <c r="A66" s="18" t="s">
        <v>35</v>
      </c>
      <c r="B66" s="23">
        <f>B67</f>
        <v>30000</v>
      </c>
      <c r="C66" s="23">
        <f>C67</f>
        <v>55034.020000000004</v>
      </c>
      <c r="D66" s="36">
        <f t="shared" si="2"/>
        <v>183.44673333333336</v>
      </c>
    </row>
    <row r="67" spans="1:4" ht="47.25">
      <c r="A67" s="37" t="s">
        <v>36</v>
      </c>
      <c r="B67" s="30">
        <f>SUM(B68:B70)</f>
        <v>30000</v>
      </c>
      <c r="C67" s="30">
        <f>SUM(C68:C70)</f>
        <v>55034.020000000004</v>
      </c>
      <c r="D67" s="42">
        <f t="shared" si="2"/>
        <v>183.44673333333336</v>
      </c>
    </row>
    <row r="68" spans="1:4" ht="31.5">
      <c r="A68" s="21" t="s">
        <v>37</v>
      </c>
      <c r="B68" s="24">
        <v>30000</v>
      </c>
      <c r="C68" s="24">
        <v>30000</v>
      </c>
      <c r="D68" s="41">
        <f t="shared" si="2"/>
        <v>100</v>
      </c>
    </row>
    <row r="69" spans="1:4" ht="47.25">
      <c r="A69" s="21" t="s">
        <v>38</v>
      </c>
      <c r="B69" s="24">
        <v>0</v>
      </c>
      <c r="C69" s="24">
        <v>25034.02</v>
      </c>
      <c r="D69" s="41" t="e">
        <f t="shared" si="2"/>
        <v>#DIV/0!</v>
      </c>
    </row>
    <row r="70" spans="1:4" ht="31.5">
      <c r="A70" s="21" t="s">
        <v>39</v>
      </c>
      <c r="B70" s="24">
        <v>0</v>
      </c>
      <c r="C70" s="24">
        <v>0</v>
      </c>
      <c r="D70" s="41" t="e">
        <f t="shared" si="2"/>
        <v>#DIV/0!</v>
      </c>
    </row>
  </sheetData>
  <sheetProtection selectLockedCells="1" selectUnlockedCells="1"/>
  <mergeCells count="2">
    <mergeCell ref="A1:D1"/>
    <mergeCell ref="A2:D2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2015-11-30T12:57:19Z</cp:lastPrinted>
  <dcterms:modified xsi:type="dcterms:W3CDTF">2016-10-20T07:21:13Z</dcterms:modified>
  <cp:category/>
  <cp:version/>
  <cp:contentType/>
  <cp:contentStatus/>
</cp:coreProperties>
</file>